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ciones" sheetId="1" state="visible" r:id="rId1"/>
    <sheet name="Presupuesto" sheetId="2" state="visible" r:id="rId2"/>
    <sheet name="Cuotas" sheetId="3" state="visible" r:id="rId3"/>
    <sheet name="Frente a real" sheetId="4" state="visible" r:id="rId4"/>
  </sheets>
  <definedNames>
    <definedName name="_xlnm.Print_Area" localSheetId="0">'Instrucciones'!$A$1:$F$33</definedName>
    <definedName name="_xlnm.Print_Area" localSheetId="1">'Presupuesto'!$A$1:$G$51</definedName>
    <definedName name="_xlnm.Print_Titles" localSheetId="3">'Frente a real'!$5:$5</definedName>
    <definedName name="_xlnm.Print_Area" localSheetId="3">'Frente a real'!$A$1:$E$32</definedName>
  </definedNames>
  <calcPr calcId="124519" fullCalcOnLoad="1"/>
</workbook>
</file>

<file path=xl/styles.xml><?xml version="1.0" encoding="utf-8"?>
<styleSheet xmlns="http://schemas.openxmlformats.org/spreadsheetml/2006/main">
  <numFmts count="3">
    <numFmt numFmtId="164" formatCode="#,##0.00\ &quot;€&quot;;[Red]\-#,##0.00\ &quot;€&quot;"/>
    <numFmt numFmtId="165" formatCode="0.0%"/>
    <numFmt numFmtId="166" formatCode="0.0000"/>
  </numFmts>
  <fonts count="9">
    <font>
      <name val="Calibri"/>
      <family val="2"/>
      <color theme="1"/>
      <sz val="11"/>
      <scheme val="minor"/>
    </font>
    <font>
      <color rgb="00111827"/>
      <sz val="10"/>
    </font>
    <font>
      <b val="1"/>
      <color rgb="002563EB"/>
      <sz val="11"/>
      <u val="single"/>
    </font>
    <font>
      <color rgb="006B7280"/>
      <sz val="9"/>
    </font>
    <font>
      <b val="1"/>
      <color rgb="00111827"/>
      <sz val="14"/>
    </font>
    <font>
      <b val="1"/>
      <color rgb="00111827"/>
      <sz val="11"/>
    </font>
    <font>
      <color rgb="006B7280"/>
      <sz val="10"/>
    </font>
    <font>
      <b val="1"/>
      <color rgb="00FFFFFF"/>
      <sz val="10"/>
    </font>
    <font>
      <b val="1"/>
      <color rgb="00111827"/>
      <sz val="10"/>
    </font>
  </fonts>
  <fills count="7">
    <fill>
      <patternFill/>
    </fill>
    <fill>
      <patternFill patternType="gray125"/>
    </fill>
    <fill>
      <patternFill patternType="solid">
        <fgColor rgb="00E8F1FF"/>
      </patternFill>
    </fill>
    <fill>
      <patternFill patternType="solid">
        <fgColor rgb="00FEF9C3"/>
      </patternFill>
    </fill>
    <fill>
      <patternFill patternType="solid">
        <fgColor rgb="00FFFFFF"/>
      </patternFill>
    </fill>
    <fill>
      <patternFill patternType="solid">
        <fgColor rgb="002563EB"/>
      </patternFill>
    </fill>
    <fill>
      <patternFill patternType="solid">
        <fgColor rgb="00F9FAFB"/>
      </patternFill>
    </fill>
  </fills>
  <borders count="4">
    <border>
      <left/>
      <right/>
      <top/>
      <bottom/>
      <diagonal/>
    </border>
    <border>
      <left style="medium">
        <color rgb="002563EB"/>
      </left>
      <right style="medium">
        <color rgb="002563EB"/>
      </right>
      <top style="medium">
        <color rgb="002563EB"/>
      </top>
      <bottom style="medium">
        <color rgb="002563EB"/>
      </bottom>
    </border>
    <border>
      <left style="medium">
        <color rgb="00CA8A04"/>
      </left>
      <right style="medium">
        <color rgb="00CA8A04"/>
      </right>
      <top style="medium">
        <color rgb="00CA8A04"/>
      </top>
      <bottom style="medium">
        <color rgb="00CA8A04"/>
      </bottom>
    </border>
    <border>
      <left style="thin">
        <color rgb="00D1D5DB"/>
      </left>
      <right style="thin">
        <color rgb="00D1D5DB"/>
      </right>
      <top style="thin">
        <color rgb="00D1D5DB"/>
      </top>
      <bottom style="thin">
        <color rgb="00D1D5DB"/>
      </bottom>
    </border>
  </borders>
  <cellStyleXfs count="1">
    <xf numFmtId="0" fontId="0" fillId="0" borderId="0"/>
  </cellStyleXfs>
  <cellXfs count="34">
    <xf numFmtId="0" fontId="0" fillId="0" borderId="0" pivotButton="0" quotePrefix="0" xfId="0"/>
    <xf numFmtId="0" fontId="1" fillId="2" borderId="1" applyAlignment="1" pivotButton="0" quotePrefix="0" xfId="0">
      <alignment horizontal="left" vertical="top" wrapText="1"/>
    </xf>
    <xf numFmtId="0" fontId="0" fillId="2" borderId="1" pivotButton="0" quotePrefix="0" xfId="0"/>
    <xf numFmtId="0" fontId="1" fillId="0" borderId="0" applyAlignment="1" pivotButton="0" quotePrefix="0" xfId="0">
      <alignment horizontal="left" vertical="top" wrapText="1"/>
    </xf>
    <xf numFmtId="0" fontId="1" fillId="3" borderId="2" applyAlignment="1" pivotButton="0" quotePrefix="0" xfId="0">
      <alignment horizontal="left" vertical="top" wrapText="1"/>
    </xf>
    <xf numFmtId="0" fontId="0" fillId="3" borderId="2" pivotButton="0" quotePrefix="0" xfId="0"/>
    <xf numFmtId="0" fontId="2" fillId="0" borderId="0" pivotButton="0" quotePrefix="0" xfId="0"/>
    <xf numFmtId="0" fontId="3" fillId="0" borderId="0" applyAlignment="1" pivotButton="0" quotePrefix="0" xfId="0">
      <alignment horizontal="left" vertical="top" wrapText="1"/>
    </xf>
    <xf numFmtId="0" fontId="3" fillId="0" borderId="0" pivotButton="0" quotePrefix="0" xfId="0"/>
    <xf numFmtId="0" fontId="4" fillId="0" borderId="0" pivotButton="0" quotePrefix="0" xfId="0"/>
    <xf numFmtId="0" fontId="5" fillId="0" borderId="0" pivotButton="0" quotePrefix="0" xfId="0"/>
    <xf numFmtId="0" fontId="6" fillId="4" borderId="3" pivotButton="0" quotePrefix="0" xfId="0"/>
    <xf numFmtId="0" fontId="6" fillId="4" borderId="3" applyAlignment="1" pivotButton="0" quotePrefix="0" xfId="0">
      <alignment horizontal="left"/>
    </xf>
    <xf numFmtId="0" fontId="1" fillId="4" borderId="3" pivotButton="0" quotePrefix="0" xfId="0"/>
    <xf numFmtId="0" fontId="7" fillId="5" borderId="3" applyAlignment="1" pivotButton="0" quotePrefix="0" xfId="0">
      <alignment horizontal="center" vertical="center" wrapText="1"/>
    </xf>
    <xf numFmtId="164" fontId="6" fillId="4" borderId="3" pivotButton="0" quotePrefix="0" xfId="0"/>
    <xf numFmtId="164" fontId="1" fillId="6" borderId="3" pivotButton="0" quotePrefix="0" xfId="0"/>
    <xf numFmtId="165" fontId="1" fillId="6" borderId="3" pivotButton="0" quotePrefix="0" xfId="0"/>
    <xf numFmtId="0" fontId="6" fillId="4" borderId="3" applyAlignment="1" pivotButton="0" quotePrefix="0" xfId="0">
      <alignment horizontal="center"/>
    </xf>
    <xf numFmtId="0" fontId="6" fillId="4" borderId="3" applyAlignment="1" pivotButton="0" quotePrefix="0" xfId="0">
      <alignment horizontal="left" vertical="center" wrapText="1"/>
    </xf>
    <xf numFmtId="164" fontId="1" fillId="4" borderId="3" pivotButton="0" quotePrefix="0" xfId="0"/>
    <xf numFmtId="0" fontId="1" fillId="4" borderId="3" applyAlignment="1" pivotButton="0" quotePrefix="0" xfId="0">
      <alignment horizontal="center"/>
    </xf>
    <xf numFmtId="0" fontId="1" fillId="4" borderId="3" applyAlignment="1" pivotButton="0" quotePrefix="0" xfId="0">
      <alignment horizontal="left" vertical="center" wrapText="1"/>
    </xf>
    <xf numFmtId="0" fontId="8" fillId="0" borderId="0" pivotButton="0" quotePrefix="0" xfId="0"/>
    <xf numFmtId="164" fontId="8" fillId="6" borderId="3" pivotButton="0" quotePrefix="0" xfId="0"/>
    <xf numFmtId="0" fontId="1" fillId="0" borderId="0" pivotButton="0" quotePrefix="0" xfId="0"/>
    <xf numFmtId="164" fontId="8" fillId="2" borderId="3" pivotButton="0" quotePrefix="0" xfId="0"/>
    <xf numFmtId="0" fontId="8" fillId="0" borderId="0" applyAlignment="1" pivotButton="0" quotePrefix="0" xfId="0">
      <alignment horizontal="center"/>
    </xf>
    <xf numFmtId="166" fontId="6" fillId="4" borderId="3" pivotButton="0" quotePrefix="0" xfId="0"/>
    <xf numFmtId="166" fontId="1" fillId="6" borderId="3" pivotButton="0" quotePrefix="0" xfId="0"/>
    <xf numFmtId="166" fontId="1" fillId="4" borderId="3" pivotButton="0" quotePrefix="0" xfId="0"/>
    <xf numFmtId="166" fontId="8" fillId="2" borderId="3" pivotButton="0" quotePrefix="0" xfId="0"/>
    <xf numFmtId="0" fontId="1" fillId="6" borderId="3" pivotButton="0" quotePrefix="0" xfId="0"/>
    <xf numFmtId="0" fontId="1" fillId="0" borderId="3" applyAlignment="1" pivotButton="0" quotePrefix="0" xfId="0">
      <alignment horizontal="center"/>
    </xf>
  </cellXfs>
  <cellStyles count="1">
    <cellStyle name="Normal" xfId="0" builtinId="0" hidden="0"/>
  </cellStyles>
  <dxfs count="2">
    <dxf>
      <fill>
        <patternFill patternType="solid">
          <fgColor rgb="00FEE2E2"/>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munix.es/guias/presupuesto-anual-comunidad-de-propietarios?utm_source=plantilla_presupuesto&amp;utm_medium=lead_magnet&amp;utm_campaign=xls_presupuesto" TargetMode="External" Id="rId1" /></Relationships>
</file>

<file path=xl/worksheets/sheet1.xml><?xml version="1.0" encoding="utf-8"?>
<worksheet xmlns="http://schemas.openxmlformats.org/spreadsheetml/2006/main">
  <sheetPr>
    <outlinePr summaryBelow="1" summaryRight="1"/>
    <pageSetUpPr fitToPage="1"/>
  </sheetPr>
  <dimension ref="B2:F33"/>
  <sheetViews>
    <sheetView showGridLines="0" workbookViewId="0">
      <selection activeCell="A1" sqref="A1"/>
    </sheetView>
  </sheetViews>
  <sheetFormatPr baseColWidth="8" defaultRowHeight="15"/>
  <cols>
    <col width="3" customWidth="1" min="1" max="1"/>
    <col width="24" customWidth="1" min="2" max="2"/>
    <col width="18" customWidth="1" min="3" max="3"/>
    <col width="18" customWidth="1" min="4" max="4"/>
    <col width="18" customWidth="1" min="5" max="5"/>
    <col width="24" customWidth="1" min="6" max="6"/>
  </cols>
  <sheetData>
    <row r="2">
      <c r="B2" s="1" t="inlineStr">
        <is>
          <t>PLANTILLA DE PRESUPUESTO ANUAL PARA UNA COMUNIDAD DE PROPIETARIOS
Hecha por Comunix · comunix.es
Cómo usarla:
1)  En «Presupuesto», copia el gasto real del año pasado de cada partida (sale de la liquidación o del extracto del banco) y escribe al lado lo que prevés para este año. La diferencia y el cambio se calculan solos.
2)  Si una partida no la pagan todas las unidades porque lo dicen el título o los estatutos (el ascensor, que no paga el local), pon «No» en su columna «¿La pagan todas?».
3)  Pon la dotación al fondo de reserva y el saldo que tiene hoy. La hoja dice si se llega al mínimo de la ley (elige arriba si la comunidad está en Cataluña).
4)  En «Cuotas», escribe las unidades con su coeficiente de la escritura y pon «No» en las que no pagan esas partidas. Sale la cuota de cada una.
5)  Al cerrar el año, en «Frente a real» escribe lo gastado de verdad en cada partida.</t>
        </is>
      </c>
      <c r="C2" s="2" t="n"/>
      <c r="D2" s="2" t="n"/>
      <c r="E2" s="2" t="n"/>
      <c r="F2" s="2" t="n"/>
    </row>
    <row r="3">
      <c r="B3" s="2" t="n"/>
      <c r="C3" s="2" t="n"/>
      <c r="D3" s="2" t="n"/>
      <c r="E3" s="2" t="n"/>
      <c r="F3" s="2" t="n"/>
    </row>
    <row r="4">
      <c r="B4" s="2" t="n"/>
      <c r="C4" s="2" t="n"/>
      <c r="D4" s="2" t="n"/>
      <c r="E4" s="2" t="n"/>
      <c r="F4" s="2" t="n"/>
    </row>
    <row r="5">
      <c r="B5" s="2" t="n"/>
      <c r="C5" s="2" t="n"/>
      <c r="D5" s="2" t="n"/>
      <c r="E5" s="2" t="n"/>
      <c r="F5" s="2" t="n"/>
    </row>
    <row r="6">
      <c r="B6" s="2" t="n"/>
      <c r="C6" s="2" t="n"/>
      <c r="D6" s="2" t="n"/>
      <c r="E6" s="2" t="n"/>
      <c r="F6" s="2" t="n"/>
    </row>
    <row r="7">
      <c r="B7" s="2" t="n"/>
      <c r="C7" s="2" t="n"/>
      <c r="D7" s="2" t="n"/>
      <c r="E7" s="2" t="n"/>
      <c r="F7" s="2" t="n"/>
    </row>
    <row r="8">
      <c r="B8" s="2" t="n"/>
      <c r="C8" s="2" t="n"/>
      <c r="D8" s="2" t="n"/>
      <c r="E8" s="2" t="n"/>
      <c r="F8" s="2" t="n"/>
    </row>
    <row r="9">
      <c r="B9" s="2" t="n"/>
      <c r="C9" s="2" t="n"/>
      <c r="D9" s="2" t="n"/>
      <c r="E9" s="2" t="n"/>
      <c r="F9" s="2" t="n"/>
    </row>
    <row r="10">
      <c r="B10" s="2" t="n"/>
      <c r="C10" s="2" t="n"/>
      <c r="D10" s="2" t="n"/>
      <c r="E10" s="2" t="n"/>
      <c r="F10" s="2" t="n"/>
    </row>
    <row r="11">
      <c r="B11" s="2" t="n"/>
      <c r="C11" s="2" t="n"/>
      <c r="D11" s="2" t="n"/>
      <c r="E11" s="2" t="n"/>
      <c r="F11" s="2" t="n"/>
    </row>
    <row r="12">
      <c r="B12" s="2" t="n"/>
      <c r="C12" s="2" t="n"/>
      <c r="D12" s="2" t="n"/>
      <c r="E12" s="2" t="n"/>
      <c r="F12" s="2" t="n"/>
    </row>
    <row r="13">
      <c r="B13" s="2" t="n"/>
      <c r="C13" s="2" t="n"/>
      <c r="D13" s="2" t="n"/>
      <c r="E13" s="2" t="n"/>
      <c r="F13" s="2" t="n"/>
    </row>
    <row r="15">
      <c r="B15" s="3" t="inlineStr">
        <is>
          <t>Viene rellenada con el ejemplo de la guía: 12 viviendas de coeficiente igual, el gasto real de 2026 y el presupuesto de 2027. Sale una cuota de 53 € al mes por vivienda. Borra los datos de ejemplo (en gris claro) y pon los tuyos. Escribe solo en las celdas blancas con borde: las grises se calculan.</t>
        </is>
      </c>
    </row>
    <row r="16"/>
    <row r="17"/>
    <row r="18"/>
    <row r="20">
      <c r="B20" s="4" t="inlineStr">
        <is>
          <t>Si llevas las cuentas en Comunix, no hace falta copiar nada: en Gestión › Presupuesto, «Proponer desde el gasto real» rellena una línea por cada categoría de gasto con lo que se gastó el ejercicio anterior, más la dotación al fondo de reserva, y a la derecha enseña la cuota que sale a cada unidad, con las que no pagan una categoría ya fuera de ella. Al cerrar el año, la liquidación compara cada partida con lo gastado.
Comunix está en beta abierta y ahora mismo es gratis, sin tarjeta.</t>
        </is>
      </c>
      <c r="C20" s="5" t="n"/>
      <c r="D20" s="5" t="n"/>
      <c r="E20" s="5" t="n"/>
      <c r="F20" s="5" t="n"/>
    </row>
    <row r="21">
      <c r="B21" s="5" t="n"/>
      <c r="C21" s="5" t="n"/>
      <c r="D21" s="5" t="n"/>
      <c r="E21" s="5" t="n"/>
      <c r="F21" s="5" t="n"/>
    </row>
    <row r="22">
      <c r="B22" s="5" t="n"/>
      <c r="C22" s="5" t="n"/>
      <c r="D22" s="5" t="n"/>
      <c r="E22" s="5" t="n"/>
      <c r="F22" s="5" t="n"/>
    </row>
    <row r="23">
      <c r="B23" s="5" t="n"/>
      <c r="C23" s="5" t="n"/>
      <c r="D23" s="5" t="n"/>
      <c r="E23" s="5" t="n"/>
      <c r="F23" s="5" t="n"/>
    </row>
    <row r="24">
      <c r="B24" s="5" t="n"/>
      <c r="C24" s="5" t="n"/>
      <c r="D24" s="5" t="n"/>
      <c r="E24" s="5" t="n"/>
      <c r="F24" s="5" t="n"/>
    </row>
    <row r="25">
      <c r="B25" s="5" t="n"/>
      <c r="C25" s="5" t="n"/>
      <c r="D25" s="5" t="n"/>
      <c r="E25" s="5" t="n"/>
      <c r="F25" s="5" t="n"/>
    </row>
    <row r="27">
      <c r="B27" s="6" t="inlineStr">
        <is>
          <t>La guía, con el ejemplo explicado paso a paso, en comunix.es</t>
        </is>
      </c>
    </row>
    <row r="29">
      <c r="B29" s="7" t="inlineStr">
        <is>
          <t>Plantilla informativa. Lo legal está en la guía, con sus artículos: Ley de Propiedad Horizontal (arts. 9.1.f, 14, 16, 17 y 20) y, en Cataluña, Código civil catalán (art. 553-6 y siguientes). No sustituye el criterio del administrador ni de la junta.</t>
        </is>
      </c>
    </row>
    <row r="30"/>
    <row r="31"/>
    <row r="33">
      <c r="B33" s="8" t="inlineStr">
        <is>
          <t>Plantilla de presupuesto v1.0 · octubre de 2026 · comunix.es</t>
        </is>
      </c>
    </row>
  </sheetData>
  <mergeCells count="5">
    <mergeCell ref="B20:F25"/>
    <mergeCell ref="B29:F31"/>
    <mergeCell ref="B15:F18"/>
    <mergeCell ref="B2:F13"/>
    <mergeCell ref="B27:F27"/>
  </mergeCells>
  <hyperlinks>
    <hyperlink xmlns:r="http://schemas.openxmlformats.org/officeDocument/2006/relationships" ref="B27" r:id="rId1"/>
  </hyperlinks>
  <pageMargins left="0.75" right="0.75" top="1" bottom="1" header="0.5" footer="0.5"/>
  <pageSetup fitToHeight="1" fitToWidth="1"/>
</worksheet>
</file>

<file path=xl/worksheets/sheet2.xml><?xml version="1.0" encoding="utf-8"?>
<worksheet xmlns="http://schemas.openxmlformats.org/spreadsheetml/2006/main">
  <sheetPr>
    <outlinePr summaryBelow="1" summaryRight="1"/>
    <pageSetUpPr fitToPage="1"/>
  </sheetPr>
  <dimension ref="A1:G51"/>
  <sheetViews>
    <sheetView showGridLines="0" workbookViewId="0">
      <pane ySplit="6" topLeftCell="A7" activePane="bottomLeft" state="frozen"/>
      <selection pane="bottomLeft" activeCell="A1" sqref="A1"/>
    </sheetView>
  </sheetViews>
  <sheetFormatPr baseColWidth="8" defaultRowHeight="15"/>
  <cols>
    <col width="38" customWidth="1" min="1" max="1"/>
    <col width="17" customWidth="1" min="2" max="2"/>
    <col width="17" customWidth="1" min="3" max="3"/>
    <col width="15" customWidth="1" min="4" max="4"/>
    <col width="11" customWidth="1" min="5" max="5"/>
    <col width="14" customWidth="1" min="6" max="6"/>
    <col width="40" customWidth="1" min="7" max="7"/>
  </cols>
  <sheetData>
    <row r="1">
      <c r="A1" s="9" t="inlineStr">
        <is>
          <t>PRESUPUESTO DE LA COMUNIDAD DE PROPIETARIOS</t>
        </is>
      </c>
    </row>
    <row r="2">
      <c r="A2" s="10" t="inlineStr">
        <is>
          <t>Comunidad</t>
        </is>
      </c>
      <c r="B2" s="11" t="inlineStr">
        <is>
          <t>Comunidad de ejemplo (12 viviendas)</t>
        </is>
      </c>
    </row>
    <row r="3">
      <c r="A3" s="10" t="inlineStr">
        <is>
          <t>Ejercicio</t>
        </is>
      </c>
      <c r="B3" s="12" t="n">
        <v>2027</v>
      </c>
    </row>
    <row r="4">
      <c r="A4" s="10" t="inlineStr">
        <is>
          <t>Dónde está la comunidad</t>
        </is>
      </c>
      <c r="B4" s="13" t="inlineStr">
        <is>
          <t>Resto de España (LPH)</t>
        </is>
      </c>
      <c r="E4" s="8" t="inlineStr">
        <is>
          <t>← cambia el mínimo del fondo de reserva</t>
        </is>
      </c>
    </row>
    <row r="6" ht="32" customHeight="1">
      <c r="A6" s="14" t="inlineStr">
        <is>
          <t>Partida</t>
        </is>
      </c>
      <c r="B6" s="14" t="inlineStr">
        <is>
          <t>Gasto real del año anterior (€)</t>
        </is>
      </c>
      <c r="C6" s="14" t="inlineStr">
        <is>
          <t>Presupuesto (€)</t>
        </is>
      </c>
      <c r="D6" s="14" t="inlineStr">
        <is>
          <t>Diferencia (€)</t>
        </is>
      </c>
      <c r="E6" s="14" t="inlineStr">
        <is>
          <t>Cambio</t>
        </is>
      </c>
      <c r="F6" s="14" t="inlineStr">
        <is>
          <t>¿La pagan todas?</t>
        </is>
      </c>
      <c r="G6" s="14" t="inlineStr">
        <is>
          <t>Por qué cambia (notas)</t>
        </is>
      </c>
    </row>
    <row r="7">
      <c r="A7" s="11" t="inlineStr">
        <is>
          <t>Limpieza</t>
        </is>
      </c>
      <c r="B7" s="15" t="n">
        <v>3484.8</v>
      </c>
      <c r="C7" s="15" t="n">
        <v>3552</v>
      </c>
      <c r="D7" s="16">
        <f>IF(AND(B7="",C7=""),"",ROUND(N(C7)-N(B7),2))</f>
        <v/>
      </c>
      <c r="E7" s="17">
        <f>IF(OR(N(B7)=0,C7=""),"",C7/B7-1)</f>
        <v/>
      </c>
      <c r="F7" s="18" t="inlineStr">
        <is>
          <t>Sí</t>
        </is>
      </c>
      <c r="G7" s="19" t="inlineStr">
        <is>
          <t>El contrato pasa de 290,40 a 296 € al mes</t>
        </is>
      </c>
    </row>
    <row r="8">
      <c r="A8" s="11" t="inlineStr">
        <is>
          <t>Electricidad de zonas comunes</t>
        </is>
      </c>
      <c r="B8" s="15" t="n">
        <v>1180</v>
      </c>
      <c r="C8" s="15" t="n">
        <v>1200</v>
      </c>
      <c r="D8" s="16">
        <f>IF(AND(B8="",C8=""),"",ROUND(N(C8)-N(B8),2))</f>
        <v/>
      </c>
      <c r="E8" s="17">
        <f>IF(OR(N(B8)=0,C8=""),"",C8/B8-1)</f>
        <v/>
      </c>
      <c r="F8" s="18" t="inlineStr">
        <is>
          <t>Sí</t>
        </is>
      </c>
      <c r="G8" s="19" t="inlineStr">
        <is>
          <t>Lo del año, redondeado al alza</t>
        </is>
      </c>
    </row>
    <row r="9">
      <c r="A9" s="11" t="inlineStr">
        <is>
          <t>Mantenimiento del ascensor</t>
        </is>
      </c>
      <c r="B9" s="15" t="n">
        <v>792</v>
      </c>
      <c r="C9" s="15" t="n">
        <v>816</v>
      </c>
      <c r="D9" s="16">
        <f>IF(AND(B9="",C9=""),"",ROUND(N(C9)-N(B9),2))</f>
        <v/>
      </c>
      <c r="E9" s="17">
        <f>IF(OR(N(B9)=0,C9=""),"",C9/B9-1)</f>
        <v/>
      </c>
      <c r="F9" s="18" t="inlineStr">
        <is>
          <t>Sí</t>
        </is>
      </c>
      <c r="G9" s="19" t="inlineStr">
        <is>
          <t>Cuatro recibos de 204 € en vez de 198 €</t>
        </is>
      </c>
    </row>
    <row r="10">
      <c r="A10" s="11" t="inlineStr">
        <is>
          <t>Administración</t>
        </is>
      </c>
      <c r="B10" s="15" t="n">
        <v>720</v>
      </c>
      <c r="C10" s="15" t="n">
        <v>720</v>
      </c>
      <c r="D10" s="16">
        <f>IF(AND(B10="",C10=""),"",ROUND(N(C10)-N(B10),2))</f>
        <v/>
      </c>
      <c r="E10" s="17">
        <f>IF(OR(N(B10)=0,C10=""),"",C10/B10-1)</f>
        <v/>
      </c>
      <c r="F10" s="18" t="inlineStr">
        <is>
          <t>Sí</t>
        </is>
      </c>
      <c r="G10" s="19" t="inlineStr">
        <is>
          <t>Sin cambios: 60 € al mes</t>
        </is>
      </c>
    </row>
    <row r="11">
      <c r="A11" s="11" t="inlineStr">
        <is>
          <t>Seguro del edificio</t>
        </is>
      </c>
      <c r="B11" s="15" t="n">
        <v>640</v>
      </c>
      <c r="C11" s="15" t="n">
        <v>672</v>
      </c>
      <c r="D11" s="16">
        <f>IF(AND(B11="",C11=""),"",ROUND(N(C11)-N(B11),2))</f>
        <v/>
      </c>
      <c r="E11" s="17">
        <f>IF(OR(N(B11)=0,C11=""),"",C11/B11-1)</f>
        <v/>
      </c>
      <c r="F11" s="18" t="inlineStr">
        <is>
          <t>Sí</t>
        </is>
      </c>
      <c r="G11" s="19" t="inlineStr">
        <is>
          <t>La renovación sube un 5 %</t>
        </is>
      </c>
    </row>
    <row r="12">
      <c r="A12" s="11" t="inlineStr">
        <is>
          <t>Agua</t>
        </is>
      </c>
      <c r="B12" s="15" t="n">
        <v>520</v>
      </c>
      <c r="C12" s="15" t="n">
        <v>496.8</v>
      </c>
      <c r="D12" s="16">
        <f>IF(AND(B12="",C12=""),"",ROUND(N(C12)-N(B12),2))</f>
        <v/>
      </c>
      <c r="E12" s="17">
        <f>IF(OR(N(B12)=0,C12=""),"",C12/B12-1)</f>
        <v/>
      </c>
      <c r="F12" s="18" t="inlineStr">
        <is>
          <t>Sí</t>
        </is>
      </c>
      <c r="G12" s="19" t="inlineStr">
        <is>
          <t>41,40 € al mes</t>
        </is>
      </c>
    </row>
    <row r="13">
      <c r="A13" s="11" t="inlineStr">
        <is>
          <t>Comisiones y devoluciones bancarias</t>
        </is>
      </c>
      <c r="B13" s="15" t="n">
        <v>34.2</v>
      </c>
      <c r="C13" s="15" t="n">
        <v>60</v>
      </c>
      <c r="D13" s="16">
        <f>IF(AND(B13="",C13=""),"",ROUND(N(C13)-N(B13),2))</f>
        <v/>
      </c>
      <c r="E13" s="17">
        <f>IF(OR(N(B13)=0,C13=""),"",C13/B13-1)</f>
        <v/>
      </c>
      <c r="F13" s="18" t="inlineStr">
        <is>
          <t>Sí</t>
        </is>
      </c>
      <c r="G13" s="19" t="inlineStr">
        <is>
          <t>Más margen: hubo recibos devueltos</t>
        </is>
      </c>
    </row>
    <row r="14">
      <c r="A14" s="13" t="n"/>
      <c r="B14" s="20" t="n"/>
      <c r="C14" s="20" t="n"/>
      <c r="D14" s="16">
        <f>IF(AND(B14="",C14=""),"",ROUND(N(C14)-N(B14),2))</f>
        <v/>
      </c>
      <c r="E14" s="17">
        <f>IF(OR(N(B14)=0,C14=""),"",C14/B14-1)</f>
        <v/>
      </c>
      <c r="F14" s="21" t="n"/>
      <c r="G14" s="22" t="n"/>
    </row>
    <row r="15">
      <c r="A15" s="13" t="n"/>
      <c r="B15" s="20" t="n"/>
      <c r="C15" s="20" t="n"/>
      <c r="D15" s="16">
        <f>IF(AND(B15="",C15=""),"",ROUND(N(C15)-N(B15),2))</f>
        <v/>
      </c>
      <c r="E15" s="17">
        <f>IF(OR(N(B15)=0,C15=""),"",C15/B15-1)</f>
        <v/>
      </c>
      <c r="F15" s="21" t="n"/>
      <c r="G15" s="22" t="n"/>
    </row>
    <row r="16">
      <c r="A16" s="13" t="n"/>
      <c r="B16" s="20" t="n"/>
      <c r="C16" s="20" t="n"/>
      <c r="D16" s="16">
        <f>IF(AND(B16="",C16=""),"",ROUND(N(C16)-N(B16),2))</f>
        <v/>
      </c>
      <c r="E16" s="17">
        <f>IF(OR(N(B16)=0,C16=""),"",C16/B16-1)</f>
        <v/>
      </c>
      <c r="F16" s="21" t="n"/>
      <c r="G16" s="22" t="n"/>
    </row>
    <row r="17">
      <c r="A17" s="13" t="n"/>
      <c r="B17" s="20" t="n"/>
      <c r="C17" s="20" t="n"/>
      <c r="D17" s="16">
        <f>IF(AND(B17="",C17=""),"",ROUND(N(C17)-N(B17),2))</f>
        <v/>
      </c>
      <c r="E17" s="17">
        <f>IF(OR(N(B17)=0,C17=""),"",C17/B17-1)</f>
        <v/>
      </c>
      <c r="F17" s="21" t="n"/>
      <c r="G17" s="22" t="n"/>
    </row>
    <row r="18">
      <c r="A18" s="13" t="n"/>
      <c r="B18" s="20" t="n"/>
      <c r="C18" s="20" t="n"/>
      <c r="D18" s="16">
        <f>IF(AND(B18="",C18=""),"",ROUND(N(C18)-N(B18),2))</f>
        <v/>
      </c>
      <c r="E18" s="17">
        <f>IF(OR(N(B18)=0,C18=""),"",C18/B18-1)</f>
        <v/>
      </c>
      <c r="F18" s="21" t="n"/>
      <c r="G18" s="22" t="n"/>
    </row>
    <row r="19">
      <c r="A19" s="13" t="n"/>
      <c r="B19" s="20" t="n"/>
      <c r="C19" s="20" t="n"/>
      <c r="D19" s="16">
        <f>IF(AND(B19="",C19=""),"",ROUND(N(C19)-N(B19),2))</f>
        <v/>
      </c>
      <c r="E19" s="17">
        <f>IF(OR(N(B19)=0,C19=""),"",C19/B19-1)</f>
        <v/>
      </c>
      <c r="F19" s="21" t="n"/>
      <c r="G19" s="22" t="n"/>
    </row>
    <row r="20">
      <c r="A20" s="13" t="n"/>
      <c r="B20" s="20" t="n"/>
      <c r="C20" s="20" t="n"/>
      <c r="D20" s="16">
        <f>IF(AND(B20="",C20=""),"",ROUND(N(C20)-N(B20),2))</f>
        <v/>
      </c>
      <c r="E20" s="17">
        <f>IF(OR(N(B20)=0,C20=""),"",C20/B20-1)</f>
        <v/>
      </c>
      <c r="F20" s="21" t="n"/>
      <c r="G20" s="22" t="n"/>
    </row>
    <row r="21">
      <c r="A21" s="13" t="n"/>
      <c r="B21" s="20" t="n"/>
      <c r="C21" s="20" t="n"/>
      <c r="D21" s="16">
        <f>IF(AND(B21="",C21=""),"",ROUND(N(C21)-N(B21),2))</f>
        <v/>
      </c>
      <c r="E21" s="17">
        <f>IF(OR(N(B21)=0,C21=""),"",C21/B21-1)</f>
        <v/>
      </c>
      <c r="F21" s="21" t="n"/>
      <c r="G21" s="22" t="n"/>
    </row>
    <row r="22">
      <c r="A22" s="13" t="n"/>
      <c r="B22" s="20" t="n"/>
      <c r="C22" s="20" t="n"/>
      <c r="D22" s="16">
        <f>IF(AND(B22="",C22=""),"",ROUND(N(C22)-N(B22),2))</f>
        <v/>
      </c>
      <c r="E22" s="17">
        <f>IF(OR(N(B22)=0,C22=""),"",C22/B22-1)</f>
        <v/>
      </c>
      <c r="F22" s="21" t="n"/>
      <c r="G22" s="22" t="n"/>
    </row>
    <row r="23">
      <c r="A23" s="13" t="n"/>
      <c r="B23" s="20" t="n"/>
      <c r="C23" s="20" t="n"/>
      <c r="D23" s="16">
        <f>IF(AND(B23="",C23=""),"",ROUND(N(C23)-N(B23),2))</f>
        <v/>
      </c>
      <c r="E23" s="17">
        <f>IF(OR(N(B23)=0,C23=""),"",C23/B23-1)</f>
        <v/>
      </c>
      <c r="F23" s="21" t="n"/>
      <c r="G23" s="22" t="n"/>
    </row>
    <row r="24">
      <c r="A24" s="13" t="n"/>
      <c r="B24" s="20" t="n"/>
      <c r="C24" s="20" t="n"/>
      <c r="D24" s="16">
        <f>IF(AND(B24="",C24=""),"",ROUND(N(C24)-N(B24),2))</f>
        <v/>
      </c>
      <c r="E24" s="17">
        <f>IF(OR(N(B24)=0,C24=""),"",C24/B24-1)</f>
        <v/>
      </c>
      <c r="F24" s="21" t="n"/>
      <c r="G24" s="22" t="n"/>
    </row>
    <row r="25">
      <c r="A25" s="13" t="n"/>
      <c r="B25" s="20" t="n"/>
      <c r="C25" s="20" t="n"/>
      <c r="D25" s="16">
        <f>IF(AND(B25="",C25=""),"",ROUND(N(C25)-N(B25),2))</f>
        <v/>
      </c>
      <c r="E25" s="17">
        <f>IF(OR(N(B25)=0,C25=""),"",C25/B25-1)</f>
        <v/>
      </c>
      <c r="F25" s="21" t="n"/>
      <c r="G25" s="22" t="n"/>
    </row>
    <row r="26">
      <c r="A26" s="13" t="n"/>
      <c r="B26" s="20" t="n"/>
      <c r="C26" s="20" t="n"/>
      <c r="D26" s="16">
        <f>IF(AND(B26="",C26=""),"",ROUND(N(C26)-N(B26),2))</f>
        <v/>
      </c>
      <c r="E26" s="17">
        <f>IF(OR(N(B26)=0,C26=""),"",C26/B26-1)</f>
        <v/>
      </c>
      <c r="F26" s="21" t="n"/>
      <c r="G26" s="22" t="n"/>
    </row>
    <row r="27">
      <c r="A27" s="13" t="n"/>
      <c r="B27" s="20" t="n"/>
      <c r="C27" s="20" t="n"/>
      <c r="D27" s="16">
        <f>IF(AND(B27="",C27=""),"",ROUND(N(C27)-N(B27),2))</f>
        <v/>
      </c>
      <c r="E27" s="17">
        <f>IF(OR(N(B27)=0,C27=""),"",C27/B27-1)</f>
        <v/>
      </c>
      <c r="F27" s="21" t="n"/>
      <c r="G27" s="22" t="n"/>
    </row>
    <row r="28">
      <c r="A28" s="13" t="n"/>
      <c r="B28" s="20" t="n"/>
      <c r="C28" s="20" t="n"/>
      <c r="D28" s="16">
        <f>IF(AND(B28="",C28=""),"",ROUND(N(C28)-N(B28),2))</f>
        <v/>
      </c>
      <c r="E28" s="17">
        <f>IF(OR(N(B28)=0,C28=""),"",C28/B28-1)</f>
        <v/>
      </c>
      <c r="F28" s="21" t="n"/>
      <c r="G28" s="22" t="n"/>
    </row>
    <row r="29">
      <c r="A29" s="13" t="n"/>
      <c r="B29" s="20" t="n"/>
      <c r="C29" s="20" t="n"/>
      <c r="D29" s="16">
        <f>IF(AND(B29="",C29=""),"",ROUND(N(C29)-N(B29),2))</f>
        <v/>
      </c>
      <c r="E29" s="17">
        <f>IF(OR(N(B29)=0,C29=""),"",C29/B29-1)</f>
        <v/>
      </c>
      <c r="F29" s="21" t="n"/>
      <c r="G29" s="22" t="n"/>
    </row>
    <row r="30">
      <c r="A30" s="13" t="n"/>
      <c r="B30" s="20" t="n"/>
      <c r="C30" s="20" t="n"/>
      <c r="D30" s="16">
        <f>IF(AND(B30="",C30=""),"",ROUND(N(C30)-N(B30),2))</f>
        <v/>
      </c>
      <c r="E30" s="17">
        <f>IF(OR(N(B30)=0,C30=""),"",C30/B30-1)</f>
        <v/>
      </c>
      <c r="F30" s="21" t="n"/>
      <c r="G30" s="22" t="n"/>
    </row>
    <row r="31">
      <c r="A31" s="13" t="n"/>
      <c r="B31" s="20" t="n"/>
      <c r="C31" s="20" t="n"/>
      <c r="D31" s="16">
        <f>IF(AND(B31="",C31=""),"",ROUND(N(C31)-N(B31),2))</f>
        <v/>
      </c>
      <c r="E31" s="17">
        <f>IF(OR(N(B31)=0,C31=""),"",C31/B31-1)</f>
        <v/>
      </c>
      <c r="F31" s="21" t="n"/>
      <c r="G31" s="22" t="n"/>
    </row>
    <row r="33">
      <c r="A33" s="23" t="inlineStr">
        <is>
          <t>Total gasto previsto</t>
        </is>
      </c>
      <c r="B33" s="24">
        <f>SUM(B7:B31)</f>
        <v/>
      </c>
      <c r="C33" s="24">
        <f>SUM(C7:C31)</f>
        <v/>
      </c>
    </row>
    <row r="34">
      <c r="A34" s="25" t="inlineStr">
        <is>
          <t xml:space="preserve">   del que pagan todas las unidades</t>
        </is>
      </c>
      <c r="C34" s="16">
        <f>SUMIF(F7:F31,"&lt;&gt;No",C7:C31)</f>
        <v/>
      </c>
    </row>
    <row r="35">
      <c r="A35" s="25" t="inlineStr">
        <is>
          <t xml:space="preserve">   del que no pagan todas (reparto especial)</t>
        </is>
      </c>
      <c r="C35" s="16">
        <f>SUMIF(F7:F31,"No",C7:C31)</f>
        <v/>
      </c>
    </row>
    <row r="37">
      <c r="A37" s="10" t="inlineStr">
        <is>
          <t>FONDO DE RESERVA (no es gasto: se recauda y se guarda)</t>
        </is>
      </c>
    </row>
    <row r="38">
      <c r="A38" s="25" t="inlineStr">
        <is>
          <t>Dotación al fondo de reserva este año (€)</t>
        </is>
      </c>
      <c r="C38" s="15" t="n">
        <v>115.2</v>
      </c>
    </row>
    <row r="39">
      <c r="A39" s="25" t="inlineStr">
        <is>
          <t>Saldo que tiene hoy el fondo (€)</t>
        </is>
      </c>
      <c r="C39" s="15" t="n">
        <v>648</v>
      </c>
    </row>
    <row r="41">
      <c r="A41" s="23" t="inlineStr">
        <is>
          <t>TOTAL A RECAUDAR (gasto + dotación)</t>
        </is>
      </c>
      <c r="C41" s="26">
        <f>$C$33+N($C$38)</f>
        <v/>
      </c>
    </row>
    <row r="42">
      <c r="A42" s="25" t="inlineStr">
        <is>
          <t>Al mes, entre todas las unidades</t>
        </is>
      </c>
      <c r="C42" s="16">
        <f>ROUND(C41/12,2)</f>
        <v/>
      </c>
    </row>
    <row r="44">
      <c r="A44" s="25">
        <f>IF($B$4="Cataluña (Código civil catalán)","Mínimo de la dotación: 5 % de los gastos comunes (art. 553-6 CCCat)","Mínimo del fondo: 10 % de este presupuesto (art. 9.1.f LPH)")</f>
        <v/>
      </c>
      <c r="C44" s="16">
        <f>IF($B$4="Cataluña (Código civil catalán)",ROUND($C$33*0.05,2),ROUND($C$41*0.1,2))</f>
        <v/>
      </c>
    </row>
    <row r="45">
      <c r="A45" s="25">
        <f>IF($B$4="Cataluña (Código civil catalán)","Dotación de este presupuesto","Saldo de hoy + dotación de este año")</f>
        <v/>
      </c>
      <c r="C45" s="16">
        <f>IF($B$4="Cataluña (Código civil catalán)",N($C$38),N($C$39)+N($C$38))</f>
        <v/>
      </c>
    </row>
    <row r="46">
      <c r="A46" s="23" t="inlineStr">
        <is>
          <t>Falta para llegar al mínimo</t>
        </is>
      </c>
      <c r="C46" s="24">
        <f>MAX(0,ROUND(C44-C45,2))</f>
        <v/>
      </c>
      <c r="D46" s="27">
        <f>IF(C46&lt;=0,"Llega","No llega")</f>
        <v/>
      </c>
    </row>
    <row r="48">
      <c r="A48" s="7" t="inlineStr">
        <is>
          <t>Con la Ley de Propiedad Horizontal, el fondo no puede tener menos del 10 % del último presupuesto ordinario (art. 9.1.f) en ningún momento del ejercicio (disposición adicional primera). La hoja lo mide sobre este presupuesto, el total con la dotación. En Cataluña la regla es otra: cada presupuesto tiene que llevar al menos el 5 % de los gastos comunes para el fondo, y lo que sobra se acumula (art. 553-6 del Código civil catalán). Para la cuenta detallada: comunix.es/herramientas/calculadora-fondo-reserva-comunidad</t>
        </is>
      </c>
    </row>
    <row r="49"/>
    <row r="50"/>
    <row r="51"/>
  </sheetData>
  <mergeCells count="3">
    <mergeCell ref="A48:G51"/>
    <mergeCell ref="B2:D2"/>
    <mergeCell ref="B4:D4"/>
  </mergeCells>
  <conditionalFormatting sqref="D46">
    <cfRule type="cellIs" priority="1" operator="equal" dxfId="0">
      <formula>"No llega"</formula>
    </cfRule>
    <cfRule type="cellIs" priority="2" operator="equal" dxfId="1">
      <formula>"Llega"</formula>
    </cfRule>
  </conditionalFormatting>
  <dataValidations count="2">
    <dataValidation sqref="B4" showDropDown="0" showInputMessage="0" showErrorMessage="0" allowBlank="1" errorTitle="Valor no válido" error="Elige un valor de la lista." type="list">
      <formula1>"Resto de España (LPH),Cataluña (Código civil catalán)"</formula1>
    </dataValidation>
    <dataValidation sqref="F7:F31" showDropDown="0" showInputMessage="0" showErrorMessage="0" allowBlank="1" errorTitle="Valor no válido" error="Elige un valor de la lista." type="list">
      <formula1>"Sí,No"</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I218"/>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5" customWidth="1" min="3" max="3"/>
    <col width="11" customWidth="1" min="4" max="4"/>
    <col width="11" customWidth="1" min="5" max="5"/>
    <col width="16" customWidth="1" min="6" max="6"/>
    <col width="16" customWidth="1" min="7" max="7"/>
    <col width="16" customWidth="1" min="8" max="8"/>
    <col width="15" customWidth="1" min="9" max="9"/>
  </cols>
  <sheetData>
    <row r="1">
      <c r="A1" s="9" t="inlineStr">
        <is>
          <t>CUOTA DE CADA UNIDAD</t>
        </is>
      </c>
    </row>
    <row r="2">
      <c r="A2" s="10" t="inlineStr">
        <is>
          <t>Cómo se reparte</t>
        </is>
      </c>
      <c r="B2" s="13" t="inlineStr">
        <is>
          <t>Por coeficiente</t>
        </is>
      </c>
      <c r="D2" s="8" t="inlineStr">
        <is>
          <t>← «A partes iguales» solo si lo dicen los estatutos o lo acuerdan todos</t>
        </is>
      </c>
    </row>
    <row r="3">
      <c r="A3" s="25" t="inlineStr">
        <is>
          <t>A repartir entre todas (€)</t>
        </is>
      </c>
      <c r="C3" s="16">
        <f>Presupuesto!$C$34+N(Presupuesto!$C$38)</f>
        <v/>
      </c>
      <c r="D3" s="8" t="inlineStr">
        <is>
          <t>gasto que pagan todas + dotación al fondo de reserva</t>
        </is>
      </c>
    </row>
    <row r="4">
      <c r="A4" s="25" t="inlineStr">
        <is>
          <t>Reparto especial (€)</t>
        </is>
      </c>
      <c r="C4" s="16">
        <f>Presupuesto!$C$35</f>
        <v/>
      </c>
      <c r="D4" s="8" t="inlineStr">
        <is>
          <t>las partidas con «No» en «¿La pagan todas?», solo entre las unidades sin «No» en la columna C</t>
        </is>
      </c>
    </row>
    <row r="6" ht="32" customHeight="1">
      <c r="A6" s="14" t="inlineStr">
        <is>
          <t>Unidad</t>
        </is>
      </c>
      <c r="B6" s="14" t="inlineStr">
        <is>
          <t>Coeficiente (%)</t>
        </is>
      </c>
      <c r="C6" s="14" t="inlineStr">
        <is>
          <t>¿Paga el reparto especial?</t>
        </is>
      </c>
      <c r="D6" s="14" t="inlineStr">
        <is>
          <t>Peso general</t>
        </is>
      </c>
      <c r="E6" s="14" t="inlineStr">
        <is>
          <t>Peso especial</t>
        </is>
      </c>
      <c r="F6" s="14" t="inlineStr">
        <is>
          <t>Parte general (€/año)</t>
        </is>
      </c>
      <c r="G6" s="14" t="inlineStr">
        <is>
          <t>Parte especial (€/año)</t>
        </is>
      </c>
      <c r="H6" s="14" t="inlineStr">
        <is>
          <t>Total al año (€)</t>
        </is>
      </c>
      <c r="I6" s="14" t="inlineStr">
        <is>
          <t>Cuota al mes (€)</t>
        </is>
      </c>
    </row>
    <row r="7">
      <c r="A7" s="11" t="inlineStr">
        <is>
          <t>1º A</t>
        </is>
      </c>
      <c r="B7" s="28" t="n">
        <v>8.333299999999999</v>
      </c>
      <c r="C7" s="21" t="n"/>
      <c r="D7" s="29">
        <f>IF($A7="","",IF($B$2="A partes iguales",1,N($B7)))</f>
        <v/>
      </c>
      <c r="E7" s="29">
        <f>IF($A7="","",IF($C7="No",0,D7))</f>
        <v/>
      </c>
      <c r="F7" s="16">
        <f>IF($A7="","",IF($D$207=0,0,ROUND($C$3*D7/$D$207,2)))</f>
        <v/>
      </c>
      <c r="G7" s="16">
        <f>IF($A7="","",IF($E$207=0,0,ROUND($C$4*E7/$E$207,2)))</f>
        <v/>
      </c>
      <c r="H7" s="24">
        <f>IF($A7="","",F7+G7)</f>
        <v/>
      </c>
      <c r="I7" s="24">
        <f>IF($A7="","",ROUND(H7/12,2))</f>
        <v/>
      </c>
    </row>
    <row r="8">
      <c r="A8" s="11" t="inlineStr">
        <is>
          <t>1º B</t>
        </is>
      </c>
      <c r="B8" s="28" t="n">
        <v>8.333299999999999</v>
      </c>
      <c r="C8" s="21" t="n"/>
      <c r="D8" s="29">
        <f>IF($A8="","",IF($B$2="A partes iguales",1,N($B8)))</f>
        <v/>
      </c>
      <c r="E8" s="29">
        <f>IF($A8="","",IF($C8="No",0,D8))</f>
        <v/>
      </c>
      <c r="F8" s="16">
        <f>IF($A8="","",IF($D$207=0,0,ROUND($C$3*D8/$D$207,2)))</f>
        <v/>
      </c>
      <c r="G8" s="16">
        <f>IF($A8="","",IF($E$207=0,0,ROUND($C$4*E8/$E$207,2)))</f>
        <v/>
      </c>
      <c r="H8" s="24">
        <f>IF($A8="","",F8+G8)</f>
        <v/>
      </c>
      <c r="I8" s="24">
        <f>IF($A8="","",ROUND(H8/12,2))</f>
        <v/>
      </c>
    </row>
    <row r="9">
      <c r="A9" s="11" t="inlineStr">
        <is>
          <t>1º C</t>
        </is>
      </c>
      <c r="B9" s="28" t="n">
        <v>8.333299999999999</v>
      </c>
      <c r="C9" s="21" t="n"/>
      <c r="D9" s="29">
        <f>IF($A9="","",IF($B$2="A partes iguales",1,N($B9)))</f>
        <v/>
      </c>
      <c r="E9" s="29">
        <f>IF($A9="","",IF($C9="No",0,D9))</f>
        <v/>
      </c>
      <c r="F9" s="16">
        <f>IF($A9="","",IF($D$207=0,0,ROUND($C$3*D9/$D$207,2)))</f>
        <v/>
      </c>
      <c r="G9" s="16">
        <f>IF($A9="","",IF($E$207=0,0,ROUND($C$4*E9/$E$207,2)))</f>
        <v/>
      </c>
      <c r="H9" s="24">
        <f>IF($A9="","",F9+G9)</f>
        <v/>
      </c>
      <c r="I9" s="24">
        <f>IF($A9="","",ROUND(H9/12,2))</f>
        <v/>
      </c>
    </row>
    <row r="10">
      <c r="A10" s="11" t="inlineStr">
        <is>
          <t>2º A</t>
        </is>
      </c>
      <c r="B10" s="28" t="n">
        <v>8.333299999999999</v>
      </c>
      <c r="C10" s="21" t="n"/>
      <c r="D10" s="29">
        <f>IF($A10="","",IF($B$2="A partes iguales",1,N($B10)))</f>
        <v/>
      </c>
      <c r="E10" s="29">
        <f>IF($A10="","",IF($C10="No",0,D10))</f>
        <v/>
      </c>
      <c r="F10" s="16">
        <f>IF($A10="","",IF($D$207=0,0,ROUND($C$3*D10/$D$207,2)))</f>
        <v/>
      </c>
      <c r="G10" s="16">
        <f>IF($A10="","",IF($E$207=0,0,ROUND($C$4*E10/$E$207,2)))</f>
        <v/>
      </c>
      <c r="H10" s="24">
        <f>IF($A10="","",F10+G10)</f>
        <v/>
      </c>
      <c r="I10" s="24">
        <f>IF($A10="","",ROUND(H10/12,2))</f>
        <v/>
      </c>
    </row>
    <row r="11">
      <c r="A11" s="11" t="inlineStr">
        <is>
          <t>2º B</t>
        </is>
      </c>
      <c r="B11" s="28" t="n">
        <v>8.333299999999999</v>
      </c>
      <c r="C11" s="21" t="n"/>
      <c r="D11" s="29">
        <f>IF($A11="","",IF($B$2="A partes iguales",1,N($B11)))</f>
        <v/>
      </c>
      <c r="E11" s="29">
        <f>IF($A11="","",IF($C11="No",0,D11))</f>
        <v/>
      </c>
      <c r="F11" s="16">
        <f>IF($A11="","",IF($D$207=0,0,ROUND($C$3*D11/$D$207,2)))</f>
        <v/>
      </c>
      <c r="G11" s="16">
        <f>IF($A11="","",IF($E$207=0,0,ROUND($C$4*E11/$E$207,2)))</f>
        <v/>
      </c>
      <c r="H11" s="24">
        <f>IF($A11="","",F11+G11)</f>
        <v/>
      </c>
      <c r="I11" s="24">
        <f>IF($A11="","",ROUND(H11/12,2))</f>
        <v/>
      </c>
    </row>
    <row r="12">
      <c r="A12" s="11" t="inlineStr">
        <is>
          <t>2º C</t>
        </is>
      </c>
      <c r="B12" s="28" t="n">
        <v>8.333299999999999</v>
      </c>
      <c r="C12" s="21" t="n"/>
      <c r="D12" s="29">
        <f>IF($A12="","",IF($B$2="A partes iguales",1,N($B12)))</f>
        <v/>
      </c>
      <c r="E12" s="29">
        <f>IF($A12="","",IF($C12="No",0,D12))</f>
        <v/>
      </c>
      <c r="F12" s="16">
        <f>IF($A12="","",IF($D$207=0,0,ROUND($C$3*D12/$D$207,2)))</f>
        <v/>
      </c>
      <c r="G12" s="16">
        <f>IF($A12="","",IF($E$207=0,0,ROUND($C$4*E12/$E$207,2)))</f>
        <v/>
      </c>
      <c r="H12" s="24">
        <f>IF($A12="","",F12+G12)</f>
        <v/>
      </c>
      <c r="I12" s="24">
        <f>IF($A12="","",ROUND(H12/12,2))</f>
        <v/>
      </c>
    </row>
    <row r="13">
      <c r="A13" s="11" t="inlineStr">
        <is>
          <t>3º A</t>
        </is>
      </c>
      <c r="B13" s="28" t="n">
        <v>8.333299999999999</v>
      </c>
      <c r="C13" s="21" t="n"/>
      <c r="D13" s="29">
        <f>IF($A13="","",IF($B$2="A partes iguales",1,N($B13)))</f>
        <v/>
      </c>
      <c r="E13" s="29">
        <f>IF($A13="","",IF($C13="No",0,D13))</f>
        <v/>
      </c>
      <c r="F13" s="16">
        <f>IF($A13="","",IF($D$207=0,0,ROUND($C$3*D13/$D$207,2)))</f>
        <v/>
      </c>
      <c r="G13" s="16">
        <f>IF($A13="","",IF($E$207=0,0,ROUND($C$4*E13/$E$207,2)))</f>
        <v/>
      </c>
      <c r="H13" s="24">
        <f>IF($A13="","",F13+G13)</f>
        <v/>
      </c>
      <c r="I13" s="24">
        <f>IF($A13="","",ROUND(H13/12,2))</f>
        <v/>
      </c>
    </row>
    <row r="14">
      <c r="A14" s="11" t="inlineStr">
        <is>
          <t>3º B</t>
        </is>
      </c>
      <c r="B14" s="28" t="n">
        <v>8.333299999999999</v>
      </c>
      <c r="C14" s="21" t="n"/>
      <c r="D14" s="29">
        <f>IF($A14="","",IF($B$2="A partes iguales",1,N($B14)))</f>
        <v/>
      </c>
      <c r="E14" s="29">
        <f>IF($A14="","",IF($C14="No",0,D14))</f>
        <v/>
      </c>
      <c r="F14" s="16">
        <f>IF($A14="","",IF($D$207=0,0,ROUND($C$3*D14/$D$207,2)))</f>
        <v/>
      </c>
      <c r="G14" s="16">
        <f>IF($A14="","",IF($E$207=0,0,ROUND($C$4*E14/$E$207,2)))</f>
        <v/>
      </c>
      <c r="H14" s="24">
        <f>IF($A14="","",F14+G14)</f>
        <v/>
      </c>
      <c r="I14" s="24">
        <f>IF($A14="","",ROUND(H14/12,2))</f>
        <v/>
      </c>
    </row>
    <row r="15">
      <c r="A15" s="11" t="inlineStr">
        <is>
          <t>3º C</t>
        </is>
      </c>
      <c r="B15" s="28" t="n">
        <v>8.333299999999999</v>
      </c>
      <c r="C15" s="21" t="n"/>
      <c r="D15" s="29">
        <f>IF($A15="","",IF($B$2="A partes iguales",1,N($B15)))</f>
        <v/>
      </c>
      <c r="E15" s="29">
        <f>IF($A15="","",IF($C15="No",0,D15))</f>
        <v/>
      </c>
      <c r="F15" s="16">
        <f>IF($A15="","",IF($D$207=0,0,ROUND($C$3*D15/$D$207,2)))</f>
        <v/>
      </c>
      <c r="G15" s="16">
        <f>IF($A15="","",IF($E$207=0,0,ROUND($C$4*E15/$E$207,2)))</f>
        <v/>
      </c>
      <c r="H15" s="24">
        <f>IF($A15="","",F15+G15)</f>
        <v/>
      </c>
      <c r="I15" s="24">
        <f>IF($A15="","",ROUND(H15/12,2))</f>
        <v/>
      </c>
    </row>
    <row r="16">
      <c r="A16" s="11" t="inlineStr">
        <is>
          <t>4º A</t>
        </is>
      </c>
      <c r="B16" s="28" t="n">
        <v>8.333299999999999</v>
      </c>
      <c r="C16" s="21" t="n"/>
      <c r="D16" s="29">
        <f>IF($A16="","",IF($B$2="A partes iguales",1,N($B16)))</f>
        <v/>
      </c>
      <c r="E16" s="29">
        <f>IF($A16="","",IF($C16="No",0,D16))</f>
        <v/>
      </c>
      <c r="F16" s="16">
        <f>IF($A16="","",IF($D$207=0,0,ROUND($C$3*D16/$D$207,2)))</f>
        <v/>
      </c>
      <c r="G16" s="16">
        <f>IF($A16="","",IF($E$207=0,0,ROUND($C$4*E16/$E$207,2)))</f>
        <v/>
      </c>
      <c r="H16" s="24">
        <f>IF($A16="","",F16+G16)</f>
        <v/>
      </c>
      <c r="I16" s="24">
        <f>IF($A16="","",ROUND(H16/12,2))</f>
        <v/>
      </c>
    </row>
    <row r="17">
      <c r="A17" s="11" t="inlineStr">
        <is>
          <t>4º B</t>
        </is>
      </c>
      <c r="B17" s="28" t="n">
        <v>8.333299999999999</v>
      </c>
      <c r="C17" s="21" t="n"/>
      <c r="D17" s="29">
        <f>IF($A17="","",IF($B$2="A partes iguales",1,N($B17)))</f>
        <v/>
      </c>
      <c r="E17" s="29">
        <f>IF($A17="","",IF($C17="No",0,D17))</f>
        <v/>
      </c>
      <c r="F17" s="16">
        <f>IF($A17="","",IF($D$207=0,0,ROUND($C$3*D17/$D$207,2)))</f>
        <v/>
      </c>
      <c r="G17" s="16">
        <f>IF($A17="","",IF($E$207=0,0,ROUND($C$4*E17/$E$207,2)))</f>
        <v/>
      </c>
      <c r="H17" s="24">
        <f>IF($A17="","",F17+G17)</f>
        <v/>
      </c>
      <c r="I17" s="24">
        <f>IF($A17="","",ROUND(H17/12,2))</f>
        <v/>
      </c>
    </row>
    <row r="18">
      <c r="A18" s="11" t="inlineStr">
        <is>
          <t>4º C</t>
        </is>
      </c>
      <c r="B18" s="28" t="n">
        <v>8.333299999999999</v>
      </c>
      <c r="C18" s="21" t="n"/>
      <c r="D18" s="29">
        <f>IF($A18="","",IF($B$2="A partes iguales",1,N($B18)))</f>
        <v/>
      </c>
      <c r="E18" s="29">
        <f>IF($A18="","",IF($C18="No",0,D18))</f>
        <v/>
      </c>
      <c r="F18" s="16">
        <f>IF($A18="","",IF($D$207=0,0,ROUND($C$3*D18/$D$207,2)))</f>
        <v/>
      </c>
      <c r="G18" s="16">
        <f>IF($A18="","",IF($E$207=0,0,ROUND($C$4*E18/$E$207,2)))</f>
        <v/>
      </c>
      <c r="H18" s="24">
        <f>IF($A18="","",F18+G18)</f>
        <v/>
      </c>
      <c r="I18" s="24">
        <f>IF($A18="","",ROUND(H18/12,2))</f>
        <v/>
      </c>
    </row>
    <row r="19">
      <c r="A19" s="13" t="n"/>
      <c r="B19" s="30" t="n"/>
      <c r="C19" s="21" t="n"/>
      <c r="D19" s="29">
        <f>IF($A19="","",IF($B$2="A partes iguales",1,N($B19)))</f>
        <v/>
      </c>
      <c r="E19" s="29">
        <f>IF($A19="","",IF($C19="No",0,D19))</f>
        <v/>
      </c>
      <c r="F19" s="16">
        <f>IF($A19="","",IF($D$207=0,0,ROUND($C$3*D19/$D$207,2)))</f>
        <v/>
      </c>
      <c r="G19" s="16">
        <f>IF($A19="","",IF($E$207=0,0,ROUND($C$4*E19/$E$207,2)))</f>
        <v/>
      </c>
      <c r="H19" s="24">
        <f>IF($A19="","",F19+G19)</f>
        <v/>
      </c>
      <c r="I19" s="24">
        <f>IF($A19="","",ROUND(H19/12,2))</f>
        <v/>
      </c>
    </row>
    <row r="20">
      <c r="A20" s="13" t="n"/>
      <c r="B20" s="30" t="n"/>
      <c r="C20" s="21" t="n"/>
      <c r="D20" s="29">
        <f>IF($A20="","",IF($B$2="A partes iguales",1,N($B20)))</f>
        <v/>
      </c>
      <c r="E20" s="29">
        <f>IF($A20="","",IF($C20="No",0,D20))</f>
        <v/>
      </c>
      <c r="F20" s="16">
        <f>IF($A20="","",IF($D$207=0,0,ROUND($C$3*D20/$D$207,2)))</f>
        <v/>
      </c>
      <c r="G20" s="16">
        <f>IF($A20="","",IF($E$207=0,0,ROUND($C$4*E20/$E$207,2)))</f>
        <v/>
      </c>
      <c r="H20" s="24">
        <f>IF($A20="","",F20+G20)</f>
        <v/>
      </c>
      <c r="I20" s="24">
        <f>IF($A20="","",ROUND(H20/12,2))</f>
        <v/>
      </c>
    </row>
    <row r="21">
      <c r="A21" s="13" t="n"/>
      <c r="B21" s="30" t="n"/>
      <c r="C21" s="21" t="n"/>
      <c r="D21" s="29">
        <f>IF($A21="","",IF($B$2="A partes iguales",1,N($B21)))</f>
        <v/>
      </c>
      <c r="E21" s="29">
        <f>IF($A21="","",IF($C21="No",0,D21))</f>
        <v/>
      </c>
      <c r="F21" s="16">
        <f>IF($A21="","",IF($D$207=0,0,ROUND($C$3*D21/$D$207,2)))</f>
        <v/>
      </c>
      <c r="G21" s="16">
        <f>IF($A21="","",IF($E$207=0,0,ROUND($C$4*E21/$E$207,2)))</f>
        <v/>
      </c>
      <c r="H21" s="24">
        <f>IF($A21="","",F21+G21)</f>
        <v/>
      </c>
      <c r="I21" s="24">
        <f>IF($A21="","",ROUND(H21/12,2))</f>
        <v/>
      </c>
    </row>
    <row r="22">
      <c r="A22" s="13" t="n"/>
      <c r="B22" s="30" t="n"/>
      <c r="C22" s="21" t="n"/>
      <c r="D22" s="29">
        <f>IF($A22="","",IF($B$2="A partes iguales",1,N($B22)))</f>
        <v/>
      </c>
      <c r="E22" s="29">
        <f>IF($A22="","",IF($C22="No",0,D22))</f>
        <v/>
      </c>
      <c r="F22" s="16">
        <f>IF($A22="","",IF($D$207=0,0,ROUND($C$3*D22/$D$207,2)))</f>
        <v/>
      </c>
      <c r="G22" s="16">
        <f>IF($A22="","",IF($E$207=0,0,ROUND($C$4*E22/$E$207,2)))</f>
        <v/>
      </c>
      <c r="H22" s="24">
        <f>IF($A22="","",F22+G22)</f>
        <v/>
      </c>
      <c r="I22" s="24">
        <f>IF($A22="","",ROUND(H22/12,2))</f>
        <v/>
      </c>
    </row>
    <row r="23">
      <c r="A23" s="13" t="n"/>
      <c r="B23" s="30" t="n"/>
      <c r="C23" s="21" t="n"/>
      <c r="D23" s="29">
        <f>IF($A23="","",IF($B$2="A partes iguales",1,N($B23)))</f>
        <v/>
      </c>
      <c r="E23" s="29">
        <f>IF($A23="","",IF($C23="No",0,D23))</f>
        <v/>
      </c>
      <c r="F23" s="16">
        <f>IF($A23="","",IF($D$207=0,0,ROUND($C$3*D23/$D$207,2)))</f>
        <v/>
      </c>
      <c r="G23" s="16">
        <f>IF($A23="","",IF($E$207=0,0,ROUND($C$4*E23/$E$207,2)))</f>
        <v/>
      </c>
      <c r="H23" s="24">
        <f>IF($A23="","",F23+G23)</f>
        <v/>
      </c>
      <c r="I23" s="24">
        <f>IF($A23="","",ROUND(H23/12,2))</f>
        <v/>
      </c>
    </row>
    <row r="24">
      <c r="A24" s="13" t="n"/>
      <c r="B24" s="30" t="n"/>
      <c r="C24" s="21" t="n"/>
      <c r="D24" s="29">
        <f>IF($A24="","",IF($B$2="A partes iguales",1,N($B24)))</f>
        <v/>
      </c>
      <c r="E24" s="29">
        <f>IF($A24="","",IF($C24="No",0,D24))</f>
        <v/>
      </c>
      <c r="F24" s="16">
        <f>IF($A24="","",IF($D$207=0,0,ROUND($C$3*D24/$D$207,2)))</f>
        <v/>
      </c>
      <c r="G24" s="16">
        <f>IF($A24="","",IF($E$207=0,0,ROUND($C$4*E24/$E$207,2)))</f>
        <v/>
      </c>
      <c r="H24" s="24">
        <f>IF($A24="","",F24+G24)</f>
        <v/>
      </c>
      <c r="I24" s="24">
        <f>IF($A24="","",ROUND(H24/12,2))</f>
        <v/>
      </c>
    </row>
    <row r="25">
      <c r="A25" s="13" t="n"/>
      <c r="B25" s="30" t="n"/>
      <c r="C25" s="21" t="n"/>
      <c r="D25" s="29">
        <f>IF($A25="","",IF($B$2="A partes iguales",1,N($B25)))</f>
        <v/>
      </c>
      <c r="E25" s="29">
        <f>IF($A25="","",IF($C25="No",0,D25))</f>
        <v/>
      </c>
      <c r="F25" s="16">
        <f>IF($A25="","",IF($D$207=0,0,ROUND($C$3*D25/$D$207,2)))</f>
        <v/>
      </c>
      <c r="G25" s="16">
        <f>IF($A25="","",IF($E$207=0,0,ROUND($C$4*E25/$E$207,2)))</f>
        <v/>
      </c>
      <c r="H25" s="24">
        <f>IF($A25="","",F25+G25)</f>
        <v/>
      </c>
      <c r="I25" s="24">
        <f>IF($A25="","",ROUND(H25/12,2))</f>
        <v/>
      </c>
    </row>
    <row r="26">
      <c r="A26" s="13" t="n"/>
      <c r="B26" s="30" t="n"/>
      <c r="C26" s="21" t="n"/>
      <c r="D26" s="29">
        <f>IF($A26="","",IF($B$2="A partes iguales",1,N($B26)))</f>
        <v/>
      </c>
      <c r="E26" s="29">
        <f>IF($A26="","",IF($C26="No",0,D26))</f>
        <v/>
      </c>
      <c r="F26" s="16">
        <f>IF($A26="","",IF($D$207=0,0,ROUND($C$3*D26/$D$207,2)))</f>
        <v/>
      </c>
      <c r="G26" s="16">
        <f>IF($A26="","",IF($E$207=0,0,ROUND($C$4*E26/$E$207,2)))</f>
        <v/>
      </c>
      <c r="H26" s="24">
        <f>IF($A26="","",F26+G26)</f>
        <v/>
      </c>
      <c r="I26" s="24">
        <f>IF($A26="","",ROUND(H26/12,2))</f>
        <v/>
      </c>
    </row>
    <row r="27">
      <c r="A27" s="13" t="n"/>
      <c r="B27" s="30" t="n"/>
      <c r="C27" s="21" t="n"/>
      <c r="D27" s="29">
        <f>IF($A27="","",IF($B$2="A partes iguales",1,N($B27)))</f>
        <v/>
      </c>
      <c r="E27" s="29">
        <f>IF($A27="","",IF($C27="No",0,D27))</f>
        <v/>
      </c>
      <c r="F27" s="16">
        <f>IF($A27="","",IF($D$207=0,0,ROUND($C$3*D27/$D$207,2)))</f>
        <v/>
      </c>
      <c r="G27" s="16">
        <f>IF($A27="","",IF($E$207=0,0,ROUND($C$4*E27/$E$207,2)))</f>
        <v/>
      </c>
      <c r="H27" s="24">
        <f>IF($A27="","",F27+G27)</f>
        <v/>
      </c>
      <c r="I27" s="24">
        <f>IF($A27="","",ROUND(H27/12,2))</f>
        <v/>
      </c>
    </row>
    <row r="28">
      <c r="A28" s="13" t="n"/>
      <c r="B28" s="30" t="n"/>
      <c r="C28" s="21" t="n"/>
      <c r="D28" s="29">
        <f>IF($A28="","",IF($B$2="A partes iguales",1,N($B28)))</f>
        <v/>
      </c>
      <c r="E28" s="29">
        <f>IF($A28="","",IF($C28="No",0,D28))</f>
        <v/>
      </c>
      <c r="F28" s="16">
        <f>IF($A28="","",IF($D$207=0,0,ROUND($C$3*D28/$D$207,2)))</f>
        <v/>
      </c>
      <c r="G28" s="16">
        <f>IF($A28="","",IF($E$207=0,0,ROUND($C$4*E28/$E$207,2)))</f>
        <v/>
      </c>
      <c r="H28" s="24">
        <f>IF($A28="","",F28+G28)</f>
        <v/>
      </c>
      <c r="I28" s="24">
        <f>IF($A28="","",ROUND(H28/12,2))</f>
        <v/>
      </c>
    </row>
    <row r="29">
      <c r="A29" s="13" t="n"/>
      <c r="B29" s="30" t="n"/>
      <c r="C29" s="21" t="n"/>
      <c r="D29" s="29">
        <f>IF($A29="","",IF($B$2="A partes iguales",1,N($B29)))</f>
        <v/>
      </c>
      <c r="E29" s="29">
        <f>IF($A29="","",IF($C29="No",0,D29))</f>
        <v/>
      </c>
      <c r="F29" s="16">
        <f>IF($A29="","",IF($D$207=0,0,ROUND($C$3*D29/$D$207,2)))</f>
        <v/>
      </c>
      <c r="G29" s="16">
        <f>IF($A29="","",IF($E$207=0,0,ROUND($C$4*E29/$E$207,2)))</f>
        <v/>
      </c>
      <c r="H29" s="24">
        <f>IF($A29="","",F29+G29)</f>
        <v/>
      </c>
      <c r="I29" s="24">
        <f>IF($A29="","",ROUND(H29/12,2))</f>
        <v/>
      </c>
    </row>
    <row r="30">
      <c r="A30" s="13" t="n"/>
      <c r="B30" s="30" t="n"/>
      <c r="C30" s="21" t="n"/>
      <c r="D30" s="29">
        <f>IF($A30="","",IF($B$2="A partes iguales",1,N($B30)))</f>
        <v/>
      </c>
      <c r="E30" s="29">
        <f>IF($A30="","",IF($C30="No",0,D30))</f>
        <v/>
      </c>
      <c r="F30" s="16">
        <f>IF($A30="","",IF($D$207=0,0,ROUND($C$3*D30/$D$207,2)))</f>
        <v/>
      </c>
      <c r="G30" s="16">
        <f>IF($A30="","",IF($E$207=0,0,ROUND($C$4*E30/$E$207,2)))</f>
        <v/>
      </c>
      <c r="H30" s="24">
        <f>IF($A30="","",F30+G30)</f>
        <v/>
      </c>
      <c r="I30" s="24">
        <f>IF($A30="","",ROUND(H30/12,2))</f>
        <v/>
      </c>
    </row>
    <row r="31">
      <c r="A31" s="13" t="n"/>
      <c r="B31" s="30" t="n"/>
      <c r="C31" s="21" t="n"/>
      <c r="D31" s="29">
        <f>IF($A31="","",IF($B$2="A partes iguales",1,N($B31)))</f>
        <v/>
      </c>
      <c r="E31" s="29">
        <f>IF($A31="","",IF($C31="No",0,D31))</f>
        <v/>
      </c>
      <c r="F31" s="16">
        <f>IF($A31="","",IF($D$207=0,0,ROUND($C$3*D31/$D$207,2)))</f>
        <v/>
      </c>
      <c r="G31" s="16">
        <f>IF($A31="","",IF($E$207=0,0,ROUND($C$4*E31/$E$207,2)))</f>
        <v/>
      </c>
      <c r="H31" s="24">
        <f>IF($A31="","",F31+G31)</f>
        <v/>
      </c>
      <c r="I31" s="24">
        <f>IF($A31="","",ROUND(H31/12,2))</f>
        <v/>
      </c>
    </row>
    <row r="32">
      <c r="A32" s="13" t="n"/>
      <c r="B32" s="30" t="n"/>
      <c r="C32" s="21" t="n"/>
      <c r="D32" s="29">
        <f>IF($A32="","",IF($B$2="A partes iguales",1,N($B32)))</f>
        <v/>
      </c>
      <c r="E32" s="29">
        <f>IF($A32="","",IF($C32="No",0,D32))</f>
        <v/>
      </c>
      <c r="F32" s="16">
        <f>IF($A32="","",IF($D$207=0,0,ROUND($C$3*D32/$D$207,2)))</f>
        <v/>
      </c>
      <c r="G32" s="16">
        <f>IF($A32="","",IF($E$207=0,0,ROUND($C$4*E32/$E$207,2)))</f>
        <v/>
      </c>
      <c r="H32" s="24">
        <f>IF($A32="","",F32+G32)</f>
        <v/>
      </c>
      <c r="I32" s="24">
        <f>IF($A32="","",ROUND(H32/12,2))</f>
        <v/>
      </c>
    </row>
    <row r="33">
      <c r="A33" s="13" t="n"/>
      <c r="B33" s="30" t="n"/>
      <c r="C33" s="21" t="n"/>
      <c r="D33" s="29">
        <f>IF($A33="","",IF($B$2="A partes iguales",1,N($B33)))</f>
        <v/>
      </c>
      <c r="E33" s="29">
        <f>IF($A33="","",IF($C33="No",0,D33))</f>
        <v/>
      </c>
      <c r="F33" s="16">
        <f>IF($A33="","",IF($D$207=0,0,ROUND($C$3*D33/$D$207,2)))</f>
        <v/>
      </c>
      <c r="G33" s="16">
        <f>IF($A33="","",IF($E$207=0,0,ROUND($C$4*E33/$E$207,2)))</f>
        <v/>
      </c>
      <c r="H33" s="24">
        <f>IF($A33="","",F33+G33)</f>
        <v/>
      </c>
      <c r="I33" s="24">
        <f>IF($A33="","",ROUND(H33/12,2))</f>
        <v/>
      </c>
    </row>
    <row r="34">
      <c r="A34" s="13" t="n"/>
      <c r="B34" s="30" t="n"/>
      <c r="C34" s="21" t="n"/>
      <c r="D34" s="29">
        <f>IF($A34="","",IF($B$2="A partes iguales",1,N($B34)))</f>
        <v/>
      </c>
      <c r="E34" s="29">
        <f>IF($A34="","",IF($C34="No",0,D34))</f>
        <v/>
      </c>
      <c r="F34" s="16">
        <f>IF($A34="","",IF($D$207=0,0,ROUND($C$3*D34/$D$207,2)))</f>
        <v/>
      </c>
      <c r="G34" s="16">
        <f>IF($A34="","",IF($E$207=0,0,ROUND($C$4*E34/$E$207,2)))</f>
        <v/>
      </c>
      <c r="H34" s="24">
        <f>IF($A34="","",F34+G34)</f>
        <v/>
      </c>
      <c r="I34" s="24">
        <f>IF($A34="","",ROUND(H34/12,2))</f>
        <v/>
      </c>
    </row>
    <row r="35">
      <c r="A35" s="13" t="n"/>
      <c r="B35" s="30" t="n"/>
      <c r="C35" s="21" t="n"/>
      <c r="D35" s="29">
        <f>IF($A35="","",IF($B$2="A partes iguales",1,N($B35)))</f>
        <v/>
      </c>
      <c r="E35" s="29">
        <f>IF($A35="","",IF($C35="No",0,D35))</f>
        <v/>
      </c>
      <c r="F35" s="16">
        <f>IF($A35="","",IF($D$207=0,0,ROUND($C$3*D35/$D$207,2)))</f>
        <v/>
      </c>
      <c r="G35" s="16">
        <f>IF($A35="","",IF($E$207=0,0,ROUND($C$4*E35/$E$207,2)))</f>
        <v/>
      </c>
      <c r="H35" s="24">
        <f>IF($A35="","",F35+G35)</f>
        <v/>
      </c>
      <c r="I35" s="24">
        <f>IF($A35="","",ROUND(H35/12,2))</f>
        <v/>
      </c>
    </row>
    <row r="36">
      <c r="A36" s="13" t="n"/>
      <c r="B36" s="30" t="n"/>
      <c r="C36" s="21" t="n"/>
      <c r="D36" s="29">
        <f>IF($A36="","",IF($B$2="A partes iguales",1,N($B36)))</f>
        <v/>
      </c>
      <c r="E36" s="29">
        <f>IF($A36="","",IF($C36="No",0,D36))</f>
        <v/>
      </c>
      <c r="F36" s="16">
        <f>IF($A36="","",IF($D$207=0,0,ROUND($C$3*D36/$D$207,2)))</f>
        <v/>
      </c>
      <c r="G36" s="16">
        <f>IF($A36="","",IF($E$207=0,0,ROUND($C$4*E36/$E$207,2)))</f>
        <v/>
      </c>
      <c r="H36" s="24">
        <f>IF($A36="","",F36+G36)</f>
        <v/>
      </c>
      <c r="I36" s="24">
        <f>IF($A36="","",ROUND(H36/12,2))</f>
        <v/>
      </c>
    </row>
    <row r="37">
      <c r="A37" s="13" t="n"/>
      <c r="B37" s="30" t="n"/>
      <c r="C37" s="21" t="n"/>
      <c r="D37" s="29">
        <f>IF($A37="","",IF($B$2="A partes iguales",1,N($B37)))</f>
        <v/>
      </c>
      <c r="E37" s="29">
        <f>IF($A37="","",IF($C37="No",0,D37))</f>
        <v/>
      </c>
      <c r="F37" s="16">
        <f>IF($A37="","",IF($D$207=0,0,ROUND($C$3*D37/$D$207,2)))</f>
        <v/>
      </c>
      <c r="G37" s="16">
        <f>IF($A37="","",IF($E$207=0,0,ROUND($C$4*E37/$E$207,2)))</f>
        <v/>
      </c>
      <c r="H37" s="24">
        <f>IF($A37="","",F37+G37)</f>
        <v/>
      </c>
      <c r="I37" s="24">
        <f>IF($A37="","",ROUND(H37/12,2))</f>
        <v/>
      </c>
    </row>
    <row r="38">
      <c r="A38" s="13" t="n"/>
      <c r="B38" s="30" t="n"/>
      <c r="C38" s="21" t="n"/>
      <c r="D38" s="29">
        <f>IF($A38="","",IF($B$2="A partes iguales",1,N($B38)))</f>
        <v/>
      </c>
      <c r="E38" s="29">
        <f>IF($A38="","",IF($C38="No",0,D38))</f>
        <v/>
      </c>
      <c r="F38" s="16">
        <f>IF($A38="","",IF($D$207=0,0,ROUND($C$3*D38/$D$207,2)))</f>
        <v/>
      </c>
      <c r="G38" s="16">
        <f>IF($A38="","",IF($E$207=0,0,ROUND($C$4*E38/$E$207,2)))</f>
        <v/>
      </c>
      <c r="H38" s="24">
        <f>IF($A38="","",F38+G38)</f>
        <v/>
      </c>
      <c r="I38" s="24">
        <f>IF($A38="","",ROUND(H38/12,2))</f>
        <v/>
      </c>
    </row>
    <row r="39">
      <c r="A39" s="13" t="n"/>
      <c r="B39" s="30" t="n"/>
      <c r="C39" s="21" t="n"/>
      <c r="D39" s="29">
        <f>IF($A39="","",IF($B$2="A partes iguales",1,N($B39)))</f>
        <v/>
      </c>
      <c r="E39" s="29">
        <f>IF($A39="","",IF($C39="No",0,D39))</f>
        <v/>
      </c>
      <c r="F39" s="16">
        <f>IF($A39="","",IF($D$207=0,0,ROUND($C$3*D39/$D$207,2)))</f>
        <v/>
      </c>
      <c r="G39" s="16">
        <f>IF($A39="","",IF($E$207=0,0,ROUND($C$4*E39/$E$207,2)))</f>
        <v/>
      </c>
      <c r="H39" s="24">
        <f>IF($A39="","",F39+G39)</f>
        <v/>
      </c>
      <c r="I39" s="24">
        <f>IF($A39="","",ROUND(H39/12,2))</f>
        <v/>
      </c>
    </row>
    <row r="40">
      <c r="A40" s="13" t="n"/>
      <c r="B40" s="30" t="n"/>
      <c r="C40" s="21" t="n"/>
      <c r="D40" s="29">
        <f>IF($A40="","",IF($B$2="A partes iguales",1,N($B40)))</f>
        <v/>
      </c>
      <c r="E40" s="29">
        <f>IF($A40="","",IF($C40="No",0,D40))</f>
        <v/>
      </c>
      <c r="F40" s="16">
        <f>IF($A40="","",IF($D$207=0,0,ROUND($C$3*D40/$D$207,2)))</f>
        <v/>
      </c>
      <c r="G40" s="16">
        <f>IF($A40="","",IF($E$207=0,0,ROUND($C$4*E40/$E$207,2)))</f>
        <v/>
      </c>
      <c r="H40" s="24">
        <f>IF($A40="","",F40+G40)</f>
        <v/>
      </c>
      <c r="I40" s="24">
        <f>IF($A40="","",ROUND(H40/12,2))</f>
        <v/>
      </c>
    </row>
    <row r="41">
      <c r="A41" s="13" t="n"/>
      <c r="B41" s="30" t="n"/>
      <c r="C41" s="21" t="n"/>
      <c r="D41" s="29">
        <f>IF($A41="","",IF($B$2="A partes iguales",1,N($B41)))</f>
        <v/>
      </c>
      <c r="E41" s="29">
        <f>IF($A41="","",IF($C41="No",0,D41))</f>
        <v/>
      </c>
      <c r="F41" s="16">
        <f>IF($A41="","",IF($D$207=0,0,ROUND($C$3*D41/$D$207,2)))</f>
        <v/>
      </c>
      <c r="G41" s="16">
        <f>IF($A41="","",IF($E$207=0,0,ROUND($C$4*E41/$E$207,2)))</f>
        <v/>
      </c>
      <c r="H41" s="24">
        <f>IF($A41="","",F41+G41)</f>
        <v/>
      </c>
      <c r="I41" s="24">
        <f>IF($A41="","",ROUND(H41/12,2))</f>
        <v/>
      </c>
    </row>
    <row r="42">
      <c r="A42" s="13" t="n"/>
      <c r="B42" s="30" t="n"/>
      <c r="C42" s="21" t="n"/>
      <c r="D42" s="29">
        <f>IF($A42="","",IF($B$2="A partes iguales",1,N($B42)))</f>
        <v/>
      </c>
      <c r="E42" s="29">
        <f>IF($A42="","",IF($C42="No",0,D42))</f>
        <v/>
      </c>
      <c r="F42" s="16">
        <f>IF($A42="","",IF($D$207=0,0,ROUND($C$3*D42/$D$207,2)))</f>
        <v/>
      </c>
      <c r="G42" s="16">
        <f>IF($A42="","",IF($E$207=0,0,ROUND($C$4*E42/$E$207,2)))</f>
        <v/>
      </c>
      <c r="H42" s="24">
        <f>IF($A42="","",F42+G42)</f>
        <v/>
      </c>
      <c r="I42" s="24">
        <f>IF($A42="","",ROUND(H42/12,2))</f>
        <v/>
      </c>
    </row>
    <row r="43">
      <c r="A43" s="13" t="n"/>
      <c r="B43" s="30" t="n"/>
      <c r="C43" s="21" t="n"/>
      <c r="D43" s="29">
        <f>IF($A43="","",IF($B$2="A partes iguales",1,N($B43)))</f>
        <v/>
      </c>
      <c r="E43" s="29">
        <f>IF($A43="","",IF($C43="No",0,D43))</f>
        <v/>
      </c>
      <c r="F43" s="16">
        <f>IF($A43="","",IF($D$207=0,0,ROUND($C$3*D43/$D$207,2)))</f>
        <v/>
      </c>
      <c r="G43" s="16">
        <f>IF($A43="","",IF($E$207=0,0,ROUND($C$4*E43/$E$207,2)))</f>
        <v/>
      </c>
      <c r="H43" s="24">
        <f>IF($A43="","",F43+G43)</f>
        <v/>
      </c>
      <c r="I43" s="24">
        <f>IF($A43="","",ROUND(H43/12,2))</f>
        <v/>
      </c>
    </row>
    <row r="44">
      <c r="A44" s="13" t="n"/>
      <c r="B44" s="30" t="n"/>
      <c r="C44" s="21" t="n"/>
      <c r="D44" s="29">
        <f>IF($A44="","",IF($B$2="A partes iguales",1,N($B44)))</f>
        <v/>
      </c>
      <c r="E44" s="29">
        <f>IF($A44="","",IF($C44="No",0,D44))</f>
        <v/>
      </c>
      <c r="F44" s="16">
        <f>IF($A44="","",IF($D$207=0,0,ROUND($C$3*D44/$D$207,2)))</f>
        <v/>
      </c>
      <c r="G44" s="16">
        <f>IF($A44="","",IF($E$207=0,0,ROUND($C$4*E44/$E$207,2)))</f>
        <v/>
      </c>
      <c r="H44" s="24">
        <f>IF($A44="","",F44+G44)</f>
        <v/>
      </c>
      <c r="I44" s="24">
        <f>IF($A44="","",ROUND(H44/12,2))</f>
        <v/>
      </c>
    </row>
    <row r="45">
      <c r="A45" s="13" t="n"/>
      <c r="B45" s="30" t="n"/>
      <c r="C45" s="21" t="n"/>
      <c r="D45" s="29">
        <f>IF($A45="","",IF($B$2="A partes iguales",1,N($B45)))</f>
        <v/>
      </c>
      <c r="E45" s="29">
        <f>IF($A45="","",IF($C45="No",0,D45))</f>
        <v/>
      </c>
      <c r="F45" s="16">
        <f>IF($A45="","",IF($D$207=0,0,ROUND($C$3*D45/$D$207,2)))</f>
        <v/>
      </c>
      <c r="G45" s="16">
        <f>IF($A45="","",IF($E$207=0,0,ROUND($C$4*E45/$E$207,2)))</f>
        <v/>
      </c>
      <c r="H45" s="24">
        <f>IF($A45="","",F45+G45)</f>
        <v/>
      </c>
      <c r="I45" s="24">
        <f>IF($A45="","",ROUND(H45/12,2))</f>
        <v/>
      </c>
    </row>
    <row r="46">
      <c r="A46" s="13" t="n"/>
      <c r="B46" s="30" t="n"/>
      <c r="C46" s="21" t="n"/>
      <c r="D46" s="29">
        <f>IF($A46="","",IF($B$2="A partes iguales",1,N($B46)))</f>
        <v/>
      </c>
      <c r="E46" s="29">
        <f>IF($A46="","",IF($C46="No",0,D46))</f>
        <v/>
      </c>
      <c r="F46" s="16">
        <f>IF($A46="","",IF($D$207=0,0,ROUND($C$3*D46/$D$207,2)))</f>
        <v/>
      </c>
      <c r="G46" s="16">
        <f>IF($A46="","",IF($E$207=0,0,ROUND($C$4*E46/$E$207,2)))</f>
        <v/>
      </c>
      <c r="H46" s="24">
        <f>IF($A46="","",F46+G46)</f>
        <v/>
      </c>
      <c r="I46" s="24">
        <f>IF($A46="","",ROUND(H46/12,2))</f>
        <v/>
      </c>
    </row>
    <row r="47">
      <c r="A47" s="13" t="n"/>
      <c r="B47" s="30" t="n"/>
      <c r="C47" s="21" t="n"/>
      <c r="D47" s="29">
        <f>IF($A47="","",IF($B$2="A partes iguales",1,N($B47)))</f>
        <v/>
      </c>
      <c r="E47" s="29">
        <f>IF($A47="","",IF($C47="No",0,D47))</f>
        <v/>
      </c>
      <c r="F47" s="16">
        <f>IF($A47="","",IF($D$207=0,0,ROUND($C$3*D47/$D$207,2)))</f>
        <v/>
      </c>
      <c r="G47" s="16">
        <f>IF($A47="","",IF($E$207=0,0,ROUND($C$4*E47/$E$207,2)))</f>
        <v/>
      </c>
      <c r="H47" s="24">
        <f>IF($A47="","",F47+G47)</f>
        <v/>
      </c>
      <c r="I47" s="24">
        <f>IF($A47="","",ROUND(H47/12,2))</f>
        <v/>
      </c>
    </row>
    <row r="48">
      <c r="A48" s="13" t="n"/>
      <c r="B48" s="30" t="n"/>
      <c r="C48" s="21" t="n"/>
      <c r="D48" s="29">
        <f>IF($A48="","",IF($B$2="A partes iguales",1,N($B48)))</f>
        <v/>
      </c>
      <c r="E48" s="29">
        <f>IF($A48="","",IF($C48="No",0,D48))</f>
        <v/>
      </c>
      <c r="F48" s="16">
        <f>IF($A48="","",IF($D$207=0,0,ROUND($C$3*D48/$D$207,2)))</f>
        <v/>
      </c>
      <c r="G48" s="16">
        <f>IF($A48="","",IF($E$207=0,0,ROUND($C$4*E48/$E$207,2)))</f>
        <v/>
      </c>
      <c r="H48" s="24">
        <f>IF($A48="","",F48+G48)</f>
        <v/>
      </c>
      <c r="I48" s="24">
        <f>IF($A48="","",ROUND(H48/12,2))</f>
        <v/>
      </c>
    </row>
    <row r="49">
      <c r="A49" s="13" t="n"/>
      <c r="B49" s="30" t="n"/>
      <c r="C49" s="21" t="n"/>
      <c r="D49" s="29">
        <f>IF($A49="","",IF($B$2="A partes iguales",1,N($B49)))</f>
        <v/>
      </c>
      <c r="E49" s="29">
        <f>IF($A49="","",IF($C49="No",0,D49))</f>
        <v/>
      </c>
      <c r="F49" s="16">
        <f>IF($A49="","",IF($D$207=0,0,ROUND($C$3*D49/$D$207,2)))</f>
        <v/>
      </c>
      <c r="G49" s="16">
        <f>IF($A49="","",IF($E$207=0,0,ROUND($C$4*E49/$E$207,2)))</f>
        <v/>
      </c>
      <c r="H49" s="24">
        <f>IF($A49="","",F49+G49)</f>
        <v/>
      </c>
      <c r="I49" s="24">
        <f>IF($A49="","",ROUND(H49/12,2))</f>
        <v/>
      </c>
    </row>
    <row r="50">
      <c r="A50" s="13" t="n"/>
      <c r="B50" s="30" t="n"/>
      <c r="C50" s="21" t="n"/>
      <c r="D50" s="29">
        <f>IF($A50="","",IF($B$2="A partes iguales",1,N($B50)))</f>
        <v/>
      </c>
      <c r="E50" s="29">
        <f>IF($A50="","",IF($C50="No",0,D50))</f>
        <v/>
      </c>
      <c r="F50" s="16">
        <f>IF($A50="","",IF($D$207=0,0,ROUND($C$3*D50/$D$207,2)))</f>
        <v/>
      </c>
      <c r="G50" s="16">
        <f>IF($A50="","",IF($E$207=0,0,ROUND($C$4*E50/$E$207,2)))</f>
        <v/>
      </c>
      <c r="H50" s="24">
        <f>IF($A50="","",F50+G50)</f>
        <v/>
      </c>
      <c r="I50" s="24">
        <f>IF($A50="","",ROUND(H50/12,2))</f>
        <v/>
      </c>
    </row>
    <row r="51">
      <c r="A51" s="13" t="n"/>
      <c r="B51" s="30" t="n"/>
      <c r="C51" s="21" t="n"/>
      <c r="D51" s="29">
        <f>IF($A51="","",IF($B$2="A partes iguales",1,N($B51)))</f>
        <v/>
      </c>
      <c r="E51" s="29">
        <f>IF($A51="","",IF($C51="No",0,D51))</f>
        <v/>
      </c>
      <c r="F51" s="16">
        <f>IF($A51="","",IF($D$207=0,0,ROUND($C$3*D51/$D$207,2)))</f>
        <v/>
      </c>
      <c r="G51" s="16">
        <f>IF($A51="","",IF($E$207=0,0,ROUND($C$4*E51/$E$207,2)))</f>
        <v/>
      </c>
      <c r="H51" s="24">
        <f>IF($A51="","",F51+G51)</f>
        <v/>
      </c>
      <c r="I51" s="24">
        <f>IF($A51="","",ROUND(H51/12,2))</f>
        <v/>
      </c>
    </row>
    <row r="52">
      <c r="A52" s="13" t="n"/>
      <c r="B52" s="30" t="n"/>
      <c r="C52" s="21" t="n"/>
      <c r="D52" s="29">
        <f>IF($A52="","",IF($B$2="A partes iguales",1,N($B52)))</f>
        <v/>
      </c>
      <c r="E52" s="29">
        <f>IF($A52="","",IF($C52="No",0,D52))</f>
        <v/>
      </c>
      <c r="F52" s="16">
        <f>IF($A52="","",IF($D$207=0,0,ROUND($C$3*D52/$D$207,2)))</f>
        <v/>
      </c>
      <c r="G52" s="16">
        <f>IF($A52="","",IF($E$207=0,0,ROUND($C$4*E52/$E$207,2)))</f>
        <v/>
      </c>
      <c r="H52" s="24">
        <f>IF($A52="","",F52+G52)</f>
        <v/>
      </c>
      <c r="I52" s="24">
        <f>IF($A52="","",ROUND(H52/12,2))</f>
        <v/>
      </c>
    </row>
    <row r="53">
      <c r="A53" s="13" t="n"/>
      <c r="B53" s="30" t="n"/>
      <c r="C53" s="21" t="n"/>
      <c r="D53" s="29">
        <f>IF($A53="","",IF($B$2="A partes iguales",1,N($B53)))</f>
        <v/>
      </c>
      <c r="E53" s="29">
        <f>IF($A53="","",IF($C53="No",0,D53))</f>
        <v/>
      </c>
      <c r="F53" s="16">
        <f>IF($A53="","",IF($D$207=0,0,ROUND($C$3*D53/$D$207,2)))</f>
        <v/>
      </c>
      <c r="G53" s="16">
        <f>IF($A53="","",IF($E$207=0,0,ROUND($C$4*E53/$E$207,2)))</f>
        <v/>
      </c>
      <c r="H53" s="24">
        <f>IF($A53="","",F53+G53)</f>
        <v/>
      </c>
      <c r="I53" s="24">
        <f>IF($A53="","",ROUND(H53/12,2))</f>
        <v/>
      </c>
    </row>
    <row r="54">
      <c r="A54" s="13" t="n"/>
      <c r="B54" s="30" t="n"/>
      <c r="C54" s="21" t="n"/>
      <c r="D54" s="29">
        <f>IF($A54="","",IF($B$2="A partes iguales",1,N($B54)))</f>
        <v/>
      </c>
      <c r="E54" s="29">
        <f>IF($A54="","",IF($C54="No",0,D54))</f>
        <v/>
      </c>
      <c r="F54" s="16">
        <f>IF($A54="","",IF($D$207=0,0,ROUND($C$3*D54/$D$207,2)))</f>
        <v/>
      </c>
      <c r="G54" s="16">
        <f>IF($A54="","",IF($E$207=0,0,ROUND($C$4*E54/$E$207,2)))</f>
        <v/>
      </c>
      <c r="H54" s="24">
        <f>IF($A54="","",F54+G54)</f>
        <v/>
      </c>
      <c r="I54" s="24">
        <f>IF($A54="","",ROUND(H54/12,2))</f>
        <v/>
      </c>
    </row>
    <row r="55">
      <c r="A55" s="13" t="n"/>
      <c r="B55" s="30" t="n"/>
      <c r="C55" s="21" t="n"/>
      <c r="D55" s="29">
        <f>IF($A55="","",IF($B$2="A partes iguales",1,N($B55)))</f>
        <v/>
      </c>
      <c r="E55" s="29">
        <f>IF($A55="","",IF($C55="No",0,D55))</f>
        <v/>
      </c>
      <c r="F55" s="16">
        <f>IF($A55="","",IF($D$207=0,0,ROUND($C$3*D55/$D$207,2)))</f>
        <v/>
      </c>
      <c r="G55" s="16">
        <f>IF($A55="","",IF($E$207=0,0,ROUND($C$4*E55/$E$207,2)))</f>
        <v/>
      </c>
      <c r="H55" s="24">
        <f>IF($A55="","",F55+G55)</f>
        <v/>
      </c>
      <c r="I55" s="24">
        <f>IF($A55="","",ROUND(H55/12,2))</f>
        <v/>
      </c>
    </row>
    <row r="56">
      <c r="A56" s="13" t="n"/>
      <c r="B56" s="30" t="n"/>
      <c r="C56" s="21" t="n"/>
      <c r="D56" s="29">
        <f>IF($A56="","",IF($B$2="A partes iguales",1,N($B56)))</f>
        <v/>
      </c>
      <c r="E56" s="29">
        <f>IF($A56="","",IF($C56="No",0,D56))</f>
        <v/>
      </c>
      <c r="F56" s="16">
        <f>IF($A56="","",IF($D$207=0,0,ROUND($C$3*D56/$D$207,2)))</f>
        <v/>
      </c>
      <c r="G56" s="16">
        <f>IF($A56="","",IF($E$207=0,0,ROUND($C$4*E56/$E$207,2)))</f>
        <v/>
      </c>
      <c r="H56" s="24">
        <f>IF($A56="","",F56+G56)</f>
        <v/>
      </c>
      <c r="I56" s="24">
        <f>IF($A56="","",ROUND(H56/12,2))</f>
        <v/>
      </c>
    </row>
    <row r="57">
      <c r="A57" s="13" t="n"/>
      <c r="B57" s="30" t="n"/>
      <c r="C57" s="21" t="n"/>
      <c r="D57" s="29">
        <f>IF($A57="","",IF($B$2="A partes iguales",1,N($B57)))</f>
        <v/>
      </c>
      <c r="E57" s="29">
        <f>IF($A57="","",IF($C57="No",0,D57))</f>
        <v/>
      </c>
      <c r="F57" s="16">
        <f>IF($A57="","",IF($D$207=0,0,ROUND($C$3*D57/$D$207,2)))</f>
        <v/>
      </c>
      <c r="G57" s="16">
        <f>IF($A57="","",IF($E$207=0,0,ROUND($C$4*E57/$E$207,2)))</f>
        <v/>
      </c>
      <c r="H57" s="24">
        <f>IF($A57="","",F57+G57)</f>
        <v/>
      </c>
      <c r="I57" s="24">
        <f>IF($A57="","",ROUND(H57/12,2))</f>
        <v/>
      </c>
    </row>
    <row r="58">
      <c r="A58" s="13" t="n"/>
      <c r="B58" s="30" t="n"/>
      <c r="C58" s="21" t="n"/>
      <c r="D58" s="29">
        <f>IF($A58="","",IF($B$2="A partes iguales",1,N($B58)))</f>
        <v/>
      </c>
      <c r="E58" s="29">
        <f>IF($A58="","",IF($C58="No",0,D58))</f>
        <v/>
      </c>
      <c r="F58" s="16">
        <f>IF($A58="","",IF($D$207=0,0,ROUND($C$3*D58/$D$207,2)))</f>
        <v/>
      </c>
      <c r="G58" s="16">
        <f>IF($A58="","",IF($E$207=0,0,ROUND($C$4*E58/$E$207,2)))</f>
        <v/>
      </c>
      <c r="H58" s="24">
        <f>IF($A58="","",F58+G58)</f>
        <v/>
      </c>
      <c r="I58" s="24">
        <f>IF($A58="","",ROUND(H58/12,2))</f>
        <v/>
      </c>
    </row>
    <row r="59">
      <c r="A59" s="13" t="n"/>
      <c r="B59" s="30" t="n"/>
      <c r="C59" s="21" t="n"/>
      <c r="D59" s="29">
        <f>IF($A59="","",IF($B$2="A partes iguales",1,N($B59)))</f>
        <v/>
      </c>
      <c r="E59" s="29">
        <f>IF($A59="","",IF($C59="No",0,D59))</f>
        <v/>
      </c>
      <c r="F59" s="16">
        <f>IF($A59="","",IF($D$207=0,0,ROUND($C$3*D59/$D$207,2)))</f>
        <v/>
      </c>
      <c r="G59" s="16">
        <f>IF($A59="","",IF($E$207=0,0,ROUND($C$4*E59/$E$207,2)))</f>
        <v/>
      </c>
      <c r="H59" s="24">
        <f>IF($A59="","",F59+G59)</f>
        <v/>
      </c>
      <c r="I59" s="24">
        <f>IF($A59="","",ROUND(H59/12,2))</f>
        <v/>
      </c>
    </row>
    <row r="60">
      <c r="A60" s="13" t="n"/>
      <c r="B60" s="30" t="n"/>
      <c r="C60" s="21" t="n"/>
      <c r="D60" s="29">
        <f>IF($A60="","",IF($B$2="A partes iguales",1,N($B60)))</f>
        <v/>
      </c>
      <c r="E60" s="29">
        <f>IF($A60="","",IF($C60="No",0,D60))</f>
        <v/>
      </c>
      <c r="F60" s="16">
        <f>IF($A60="","",IF($D$207=0,0,ROUND($C$3*D60/$D$207,2)))</f>
        <v/>
      </c>
      <c r="G60" s="16">
        <f>IF($A60="","",IF($E$207=0,0,ROUND($C$4*E60/$E$207,2)))</f>
        <v/>
      </c>
      <c r="H60" s="24">
        <f>IF($A60="","",F60+G60)</f>
        <v/>
      </c>
      <c r="I60" s="24">
        <f>IF($A60="","",ROUND(H60/12,2))</f>
        <v/>
      </c>
    </row>
    <row r="61">
      <c r="A61" s="13" t="n"/>
      <c r="B61" s="30" t="n"/>
      <c r="C61" s="21" t="n"/>
      <c r="D61" s="29">
        <f>IF($A61="","",IF($B$2="A partes iguales",1,N($B61)))</f>
        <v/>
      </c>
      <c r="E61" s="29">
        <f>IF($A61="","",IF($C61="No",0,D61))</f>
        <v/>
      </c>
      <c r="F61" s="16">
        <f>IF($A61="","",IF($D$207=0,0,ROUND($C$3*D61/$D$207,2)))</f>
        <v/>
      </c>
      <c r="G61" s="16">
        <f>IF($A61="","",IF($E$207=0,0,ROUND($C$4*E61/$E$207,2)))</f>
        <v/>
      </c>
      <c r="H61" s="24">
        <f>IF($A61="","",F61+G61)</f>
        <v/>
      </c>
      <c r="I61" s="24">
        <f>IF($A61="","",ROUND(H61/12,2))</f>
        <v/>
      </c>
    </row>
    <row r="62">
      <c r="A62" s="13" t="n"/>
      <c r="B62" s="30" t="n"/>
      <c r="C62" s="21" t="n"/>
      <c r="D62" s="29">
        <f>IF($A62="","",IF($B$2="A partes iguales",1,N($B62)))</f>
        <v/>
      </c>
      <c r="E62" s="29">
        <f>IF($A62="","",IF($C62="No",0,D62))</f>
        <v/>
      </c>
      <c r="F62" s="16">
        <f>IF($A62="","",IF($D$207=0,0,ROUND($C$3*D62/$D$207,2)))</f>
        <v/>
      </c>
      <c r="G62" s="16">
        <f>IF($A62="","",IF($E$207=0,0,ROUND($C$4*E62/$E$207,2)))</f>
        <v/>
      </c>
      <c r="H62" s="24">
        <f>IF($A62="","",F62+G62)</f>
        <v/>
      </c>
      <c r="I62" s="24">
        <f>IF($A62="","",ROUND(H62/12,2))</f>
        <v/>
      </c>
    </row>
    <row r="63">
      <c r="A63" s="13" t="n"/>
      <c r="B63" s="30" t="n"/>
      <c r="C63" s="21" t="n"/>
      <c r="D63" s="29">
        <f>IF($A63="","",IF($B$2="A partes iguales",1,N($B63)))</f>
        <v/>
      </c>
      <c r="E63" s="29">
        <f>IF($A63="","",IF($C63="No",0,D63))</f>
        <v/>
      </c>
      <c r="F63" s="16">
        <f>IF($A63="","",IF($D$207=0,0,ROUND($C$3*D63/$D$207,2)))</f>
        <v/>
      </c>
      <c r="G63" s="16">
        <f>IF($A63="","",IF($E$207=0,0,ROUND($C$4*E63/$E$207,2)))</f>
        <v/>
      </c>
      <c r="H63" s="24">
        <f>IF($A63="","",F63+G63)</f>
        <v/>
      </c>
      <c r="I63" s="24">
        <f>IF($A63="","",ROUND(H63/12,2))</f>
        <v/>
      </c>
    </row>
    <row r="64">
      <c r="A64" s="13" t="n"/>
      <c r="B64" s="30" t="n"/>
      <c r="C64" s="21" t="n"/>
      <c r="D64" s="29">
        <f>IF($A64="","",IF($B$2="A partes iguales",1,N($B64)))</f>
        <v/>
      </c>
      <c r="E64" s="29">
        <f>IF($A64="","",IF($C64="No",0,D64))</f>
        <v/>
      </c>
      <c r="F64" s="16">
        <f>IF($A64="","",IF($D$207=0,0,ROUND($C$3*D64/$D$207,2)))</f>
        <v/>
      </c>
      <c r="G64" s="16">
        <f>IF($A64="","",IF($E$207=0,0,ROUND($C$4*E64/$E$207,2)))</f>
        <v/>
      </c>
      <c r="H64" s="24">
        <f>IF($A64="","",F64+G64)</f>
        <v/>
      </c>
      <c r="I64" s="24">
        <f>IF($A64="","",ROUND(H64/12,2))</f>
        <v/>
      </c>
    </row>
    <row r="65">
      <c r="A65" s="13" t="n"/>
      <c r="B65" s="30" t="n"/>
      <c r="C65" s="21" t="n"/>
      <c r="D65" s="29">
        <f>IF($A65="","",IF($B$2="A partes iguales",1,N($B65)))</f>
        <v/>
      </c>
      <c r="E65" s="29">
        <f>IF($A65="","",IF($C65="No",0,D65))</f>
        <v/>
      </c>
      <c r="F65" s="16">
        <f>IF($A65="","",IF($D$207=0,0,ROUND($C$3*D65/$D$207,2)))</f>
        <v/>
      </c>
      <c r="G65" s="16">
        <f>IF($A65="","",IF($E$207=0,0,ROUND($C$4*E65/$E$207,2)))</f>
        <v/>
      </c>
      <c r="H65" s="24">
        <f>IF($A65="","",F65+G65)</f>
        <v/>
      </c>
      <c r="I65" s="24">
        <f>IF($A65="","",ROUND(H65/12,2))</f>
        <v/>
      </c>
    </row>
    <row r="66">
      <c r="A66" s="13" t="n"/>
      <c r="B66" s="30" t="n"/>
      <c r="C66" s="21" t="n"/>
      <c r="D66" s="29">
        <f>IF($A66="","",IF($B$2="A partes iguales",1,N($B66)))</f>
        <v/>
      </c>
      <c r="E66" s="29">
        <f>IF($A66="","",IF($C66="No",0,D66))</f>
        <v/>
      </c>
      <c r="F66" s="16">
        <f>IF($A66="","",IF($D$207=0,0,ROUND($C$3*D66/$D$207,2)))</f>
        <v/>
      </c>
      <c r="G66" s="16">
        <f>IF($A66="","",IF($E$207=0,0,ROUND($C$4*E66/$E$207,2)))</f>
        <v/>
      </c>
      <c r="H66" s="24">
        <f>IF($A66="","",F66+G66)</f>
        <v/>
      </c>
      <c r="I66" s="24">
        <f>IF($A66="","",ROUND(H66/12,2))</f>
        <v/>
      </c>
    </row>
    <row r="67">
      <c r="A67" s="13" t="n"/>
      <c r="B67" s="30" t="n"/>
      <c r="C67" s="21" t="n"/>
      <c r="D67" s="29">
        <f>IF($A67="","",IF($B$2="A partes iguales",1,N($B67)))</f>
        <v/>
      </c>
      <c r="E67" s="29">
        <f>IF($A67="","",IF($C67="No",0,D67))</f>
        <v/>
      </c>
      <c r="F67" s="16">
        <f>IF($A67="","",IF($D$207=0,0,ROUND($C$3*D67/$D$207,2)))</f>
        <v/>
      </c>
      <c r="G67" s="16">
        <f>IF($A67="","",IF($E$207=0,0,ROUND($C$4*E67/$E$207,2)))</f>
        <v/>
      </c>
      <c r="H67" s="24">
        <f>IF($A67="","",F67+G67)</f>
        <v/>
      </c>
      <c r="I67" s="24">
        <f>IF($A67="","",ROUND(H67/12,2))</f>
        <v/>
      </c>
    </row>
    <row r="68">
      <c r="A68" s="13" t="n"/>
      <c r="B68" s="30" t="n"/>
      <c r="C68" s="21" t="n"/>
      <c r="D68" s="29">
        <f>IF($A68="","",IF($B$2="A partes iguales",1,N($B68)))</f>
        <v/>
      </c>
      <c r="E68" s="29">
        <f>IF($A68="","",IF($C68="No",0,D68))</f>
        <v/>
      </c>
      <c r="F68" s="16">
        <f>IF($A68="","",IF($D$207=0,0,ROUND($C$3*D68/$D$207,2)))</f>
        <v/>
      </c>
      <c r="G68" s="16">
        <f>IF($A68="","",IF($E$207=0,0,ROUND($C$4*E68/$E$207,2)))</f>
        <v/>
      </c>
      <c r="H68" s="24">
        <f>IF($A68="","",F68+G68)</f>
        <v/>
      </c>
      <c r="I68" s="24">
        <f>IF($A68="","",ROUND(H68/12,2))</f>
        <v/>
      </c>
    </row>
    <row r="69">
      <c r="A69" s="13" t="n"/>
      <c r="B69" s="30" t="n"/>
      <c r="C69" s="21" t="n"/>
      <c r="D69" s="29">
        <f>IF($A69="","",IF($B$2="A partes iguales",1,N($B69)))</f>
        <v/>
      </c>
      <c r="E69" s="29">
        <f>IF($A69="","",IF($C69="No",0,D69))</f>
        <v/>
      </c>
      <c r="F69" s="16">
        <f>IF($A69="","",IF($D$207=0,0,ROUND($C$3*D69/$D$207,2)))</f>
        <v/>
      </c>
      <c r="G69" s="16">
        <f>IF($A69="","",IF($E$207=0,0,ROUND($C$4*E69/$E$207,2)))</f>
        <v/>
      </c>
      <c r="H69" s="24">
        <f>IF($A69="","",F69+G69)</f>
        <v/>
      </c>
      <c r="I69" s="24">
        <f>IF($A69="","",ROUND(H69/12,2))</f>
        <v/>
      </c>
    </row>
    <row r="70">
      <c r="A70" s="13" t="n"/>
      <c r="B70" s="30" t="n"/>
      <c r="C70" s="21" t="n"/>
      <c r="D70" s="29">
        <f>IF($A70="","",IF($B$2="A partes iguales",1,N($B70)))</f>
        <v/>
      </c>
      <c r="E70" s="29">
        <f>IF($A70="","",IF($C70="No",0,D70))</f>
        <v/>
      </c>
      <c r="F70" s="16">
        <f>IF($A70="","",IF($D$207=0,0,ROUND($C$3*D70/$D$207,2)))</f>
        <v/>
      </c>
      <c r="G70" s="16">
        <f>IF($A70="","",IF($E$207=0,0,ROUND($C$4*E70/$E$207,2)))</f>
        <v/>
      </c>
      <c r="H70" s="24">
        <f>IF($A70="","",F70+G70)</f>
        <v/>
      </c>
      <c r="I70" s="24">
        <f>IF($A70="","",ROUND(H70/12,2))</f>
        <v/>
      </c>
    </row>
    <row r="71">
      <c r="A71" s="13" t="n"/>
      <c r="B71" s="30" t="n"/>
      <c r="C71" s="21" t="n"/>
      <c r="D71" s="29">
        <f>IF($A71="","",IF($B$2="A partes iguales",1,N($B71)))</f>
        <v/>
      </c>
      <c r="E71" s="29">
        <f>IF($A71="","",IF($C71="No",0,D71))</f>
        <v/>
      </c>
      <c r="F71" s="16">
        <f>IF($A71="","",IF($D$207=0,0,ROUND($C$3*D71/$D$207,2)))</f>
        <v/>
      </c>
      <c r="G71" s="16">
        <f>IF($A71="","",IF($E$207=0,0,ROUND($C$4*E71/$E$207,2)))</f>
        <v/>
      </c>
      <c r="H71" s="24">
        <f>IF($A71="","",F71+G71)</f>
        <v/>
      </c>
      <c r="I71" s="24">
        <f>IF($A71="","",ROUND(H71/12,2))</f>
        <v/>
      </c>
    </row>
    <row r="72">
      <c r="A72" s="13" t="n"/>
      <c r="B72" s="30" t="n"/>
      <c r="C72" s="21" t="n"/>
      <c r="D72" s="29">
        <f>IF($A72="","",IF($B$2="A partes iguales",1,N($B72)))</f>
        <v/>
      </c>
      <c r="E72" s="29">
        <f>IF($A72="","",IF($C72="No",0,D72))</f>
        <v/>
      </c>
      <c r="F72" s="16">
        <f>IF($A72="","",IF($D$207=0,0,ROUND($C$3*D72/$D$207,2)))</f>
        <v/>
      </c>
      <c r="G72" s="16">
        <f>IF($A72="","",IF($E$207=0,0,ROUND($C$4*E72/$E$207,2)))</f>
        <v/>
      </c>
      <c r="H72" s="24">
        <f>IF($A72="","",F72+G72)</f>
        <v/>
      </c>
      <c r="I72" s="24">
        <f>IF($A72="","",ROUND(H72/12,2))</f>
        <v/>
      </c>
    </row>
    <row r="73">
      <c r="A73" s="13" t="n"/>
      <c r="B73" s="30" t="n"/>
      <c r="C73" s="21" t="n"/>
      <c r="D73" s="29">
        <f>IF($A73="","",IF($B$2="A partes iguales",1,N($B73)))</f>
        <v/>
      </c>
      <c r="E73" s="29">
        <f>IF($A73="","",IF($C73="No",0,D73))</f>
        <v/>
      </c>
      <c r="F73" s="16">
        <f>IF($A73="","",IF($D$207=0,0,ROUND($C$3*D73/$D$207,2)))</f>
        <v/>
      </c>
      <c r="G73" s="16">
        <f>IF($A73="","",IF($E$207=0,0,ROUND($C$4*E73/$E$207,2)))</f>
        <v/>
      </c>
      <c r="H73" s="24">
        <f>IF($A73="","",F73+G73)</f>
        <v/>
      </c>
      <c r="I73" s="24">
        <f>IF($A73="","",ROUND(H73/12,2))</f>
        <v/>
      </c>
    </row>
    <row r="74">
      <c r="A74" s="13" t="n"/>
      <c r="B74" s="30" t="n"/>
      <c r="C74" s="21" t="n"/>
      <c r="D74" s="29">
        <f>IF($A74="","",IF($B$2="A partes iguales",1,N($B74)))</f>
        <v/>
      </c>
      <c r="E74" s="29">
        <f>IF($A74="","",IF($C74="No",0,D74))</f>
        <v/>
      </c>
      <c r="F74" s="16">
        <f>IF($A74="","",IF($D$207=0,0,ROUND($C$3*D74/$D$207,2)))</f>
        <v/>
      </c>
      <c r="G74" s="16">
        <f>IF($A74="","",IF($E$207=0,0,ROUND($C$4*E74/$E$207,2)))</f>
        <v/>
      </c>
      <c r="H74" s="24">
        <f>IF($A74="","",F74+G74)</f>
        <v/>
      </c>
      <c r="I74" s="24">
        <f>IF($A74="","",ROUND(H74/12,2))</f>
        <v/>
      </c>
    </row>
    <row r="75">
      <c r="A75" s="13" t="n"/>
      <c r="B75" s="30" t="n"/>
      <c r="C75" s="21" t="n"/>
      <c r="D75" s="29">
        <f>IF($A75="","",IF($B$2="A partes iguales",1,N($B75)))</f>
        <v/>
      </c>
      <c r="E75" s="29">
        <f>IF($A75="","",IF($C75="No",0,D75))</f>
        <v/>
      </c>
      <c r="F75" s="16">
        <f>IF($A75="","",IF($D$207=0,0,ROUND($C$3*D75/$D$207,2)))</f>
        <v/>
      </c>
      <c r="G75" s="16">
        <f>IF($A75="","",IF($E$207=0,0,ROUND($C$4*E75/$E$207,2)))</f>
        <v/>
      </c>
      <c r="H75" s="24">
        <f>IF($A75="","",F75+G75)</f>
        <v/>
      </c>
      <c r="I75" s="24">
        <f>IF($A75="","",ROUND(H75/12,2))</f>
        <v/>
      </c>
    </row>
    <row r="76">
      <c r="A76" s="13" t="n"/>
      <c r="B76" s="30" t="n"/>
      <c r="C76" s="21" t="n"/>
      <c r="D76" s="29">
        <f>IF($A76="","",IF($B$2="A partes iguales",1,N($B76)))</f>
        <v/>
      </c>
      <c r="E76" s="29">
        <f>IF($A76="","",IF($C76="No",0,D76))</f>
        <v/>
      </c>
      <c r="F76" s="16">
        <f>IF($A76="","",IF($D$207=0,0,ROUND($C$3*D76/$D$207,2)))</f>
        <v/>
      </c>
      <c r="G76" s="16">
        <f>IF($A76="","",IF($E$207=0,0,ROUND($C$4*E76/$E$207,2)))</f>
        <v/>
      </c>
      <c r="H76" s="24">
        <f>IF($A76="","",F76+G76)</f>
        <v/>
      </c>
      <c r="I76" s="24">
        <f>IF($A76="","",ROUND(H76/12,2))</f>
        <v/>
      </c>
    </row>
    <row r="77">
      <c r="A77" s="13" t="n"/>
      <c r="B77" s="30" t="n"/>
      <c r="C77" s="21" t="n"/>
      <c r="D77" s="29">
        <f>IF($A77="","",IF($B$2="A partes iguales",1,N($B77)))</f>
        <v/>
      </c>
      <c r="E77" s="29">
        <f>IF($A77="","",IF($C77="No",0,D77))</f>
        <v/>
      </c>
      <c r="F77" s="16">
        <f>IF($A77="","",IF($D$207=0,0,ROUND($C$3*D77/$D$207,2)))</f>
        <v/>
      </c>
      <c r="G77" s="16">
        <f>IF($A77="","",IF($E$207=0,0,ROUND($C$4*E77/$E$207,2)))</f>
        <v/>
      </c>
      <c r="H77" s="24">
        <f>IF($A77="","",F77+G77)</f>
        <v/>
      </c>
      <c r="I77" s="24">
        <f>IF($A77="","",ROUND(H77/12,2))</f>
        <v/>
      </c>
    </row>
    <row r="78">
      <c r="A78" s="13" t="n"/>
      <c r="B78" s="30" t="n"/>
      <c r="C78" s="21" t="n"/>
      <c r="D78" s="29">
        <f>IF($A78="","",IF($B$2="A partes iguales",1,N($B78)))</f>
        <v/>
      </c>
      <c r="E78" s="29">
        <f>IF($A78="","",IF($C78="No",0,D78))</f>
        <v/>
      </c>
      <c r="F78" s="16">
        <f>IF($A78="","",IF($D$207=0,0,ROUND($C$3*D78/$D$207,2)))</f>
        <v/>
      </c>
      <c r="G78" s="16">
        <f>IF($A78="","",IF($E$207=0,0,ROUND($C$4*E78/$E$207,2)))</f>
        <v/>
      </c>
      <c r="H78" s="24">
        <f>IF($A78="","",F78+G78)</f>
        <v/>
      </c>
      <c r="I78" s="24">
        <f>IF($A78="","",ROUND(H78/12,2))</f>
        <v/>
      </c>
    </row>
    <row r="79">
      <c r="A79" s="13" t="n"/>
      <c r="B79" s="30" t="n"/>
      <c r="C79" s="21" t="n"/>
      <c r="D79" s="29">
        <f>IF($A79="","",IF($B$2="A partes iguales",1,N($B79)))</f>
        <v/>
      </c>
      <c r="E79" s="29">
        <f>IF($A79="","",IF($C79="No",0,D79))</f>
        <v/>
      </c>
      <c r="F79" s="16">
        <f>IF($A79="","",IF($D$207=0,0,ROUND($C$3*D79/$D$207,2)))</f>
        <v/>
      </c>
      <c r="G79" s="16">
        <f>IF($A79="","",IF($E$207=0,0,ROUND($C$4*E79/$E$207,2)))</f>
        <v/>
      </c>
      <c r="H79" s="24">
        <f>IF($A79="","",F79+G79)</f>
        <v/>
      </c>
      <c r="I79" s="24">
        <f>IF($A79="","",ROUND(H79/12,2))</f>
        <v/>
      </c>
    </row>
    <row r="80">
      <c r="A80" s="13" t="n"/>
      <c r="B80" s="30" t="n"/>
      <c r="C80" s="21" t="n"/>
      <c r="D80" s="29">
        <f>IF($A80="","",IF($B$2="A partes iguales",1,N($B80)))</f>
        <v/>
      </c>
      <c r="E80" s="29">
        <f>IF($A80="","",IF($C80="No",0,D80))</f>
        <v/>
      </c>
      <c r="F80" s="16">
        <f>IF($A80="","",IF($D$207=0,0,ROUND($C$3*D80/$D$207,2)))</f>
        <v/>
      </c>
      <c r="G80" s="16">
        <f>IF($A80="","",IF($E$207=0,0,ROUND($C$4*E80/$E$207,2)))</f>
        <v/>
      </c>
      <c r="H80" s="24">
        <f>IF($A80="","",F80+G80)</f>
        <v/>
      </c>
      <c r="I80" s="24">
        <f>IF($A80="","",ROUND(H80/12,2))</f>
        <v/>
      </c>
    </row>
    <row r="81">
      <c r="A81" s="13" t="n"/>
      <c r="B81" s="30" t="n"/>
      <c r="C81" s="21" t="n"/>
      <c r="D81" s="29">
        <f>IF($A81="","",IF($B$2="A partes iguales",1,N($B81)))</f>
        <v/>
      </c>
      <c r="E81" s="29">
        <f>IF($A81="","",IF($C81="No",0,D81))</f>
        <v/>
      </c>
      <c r="F81" s="16">
        <f>IF($A81="","",IF($D$207=0,0,ROUND($C$3*D81/$D$207,2)))</f>
        <v/>
      </c>
      <c r="G81" s="16">
        <f>IF($A81="","",IF($E$207=0,0,ROUND($C$4*E81/$E$207,2)))</f>
        <v/>
      </c>
      <c r="H81" s="24">
        <f>IF($A81="","",F81+G81)</f>
        <v/>
      </c>
      <c r="I81" s="24">
        <f>IF($A81="","",ROUND(H81/12,2))</f>
        <v/>
      </c>
    </row>
    <row r="82">
      <c r="A82" s="13" t="n"/>
      <c r="B82" s="30" t="n"/>
      <c r="C82" s="21" t="n"/>
      <c r="D82" s="29">
        <f>IF($A82="","",IF($B$2="A partes iguales",1,N($B82)))</f>
        <v/>
      </c>
      <c r="E82" s="29">
        <f>IF($A82="","",IF($C82="No",0,D82))</f>
        <v/>
      </c>
      <c r="F82" s="16">
        <f>IF($A82="","",IF($D$207=0,0,ROUND($C$3*D82/$D$207,2)))</f>
        <v/>
      </c>
      <c r="G82" s="16">
        <f>IF($A82="","",IF($E$207=0,0,ROUND($C$4*E82/$E$207,2)))</f>
        <v/>
      </c>
      <c r="H82" s="24">
        <f>IF($A82="","",F82+G82)</f>
        <v/>
      </c>
      <c r="I82" s="24">
        <f>IF($A82="","",ROUND(H82/12,2))</f>
        <v/>
      </c>
    </row>
    <row r="83">
      <c r="A83" s="13" t="n"/>
      <c r="B83" s="30" t="n"/>
      <c r="C83" s="21" t="n"/>
      <c r="D83" s="29">
        <f>IF($A83="","",IF($B$2="A partes iguales",1,N($B83)))</f>
        <v/>
      </c>
      <c r="E83" s="29">
        <f>IF($A83="","",IF($C83="No",0,D83))</f>
        <v/>
      </c>
      <c r="F83" s="16">
        <f>IF($A83="","",IF($D$207=0,0,ROUND($C$3*D83/$D$207,2)))</f>
        <v/>
      </c>
      <c r="G83" s="16">
        <f>IF($A83="","",IF($E$207=0,0,ROUND($C$4*E83/$E$207,2)))</f>
        <v/>
      </c>
      <c r="H83" s="24">
        <f>IF($A83="","",F83+G83)</f>
        <v/>
      </c>
      <c r="I83" s="24">
        <f>IF($A83="","",ROUND(H83/12,2))</f>
        <v/>
      </c>
    </row>
    <row r="84">
      <c r="A84" s="13" t="n"/>
      <c r="B84" s="30" t="n"/>
      <c r="C84" s="21" t="n"/>
      <c r="D84" s="29">
        <f>IF($A84="","",IF($B$2="A partes iguales",1,N($B84)))</f>
        <v/>
      </c>
      <c r="E84" s="29">
        <f>IF($A84="","",IF($C84="No",0,D84))</f>
        <v/>
      </c>
      <c r="F84" s="16">
        <f>IF($A84="","",IF($D$207=0,0,ROUND($C$3*D84/$D$207,2)))</f>
        <v/>
      </c>
      <c r="G84" s="16">
        <f>IF($A84="","",IF($E$207=0,0,ROUND($C$4*E84/$E$207,2)))</f>
        <v/>
      </c>
      <c r="H84" s="24">
        <f>IF($A84="","",F84+G84)</f>
        <v/>
      </c>
      <c r="I84" s="24">
        <f>IF($A84="","",ROUND(H84/12,2))</f>
        <v/>
      </c>
    </row>
    <row r="85">
      <c r="A85" s="13" t="n"/>
      <c r="B85" s="30" t="n"/>
      <c r="C85" s="21" t="n"/>
      <c r="D85" s="29">
        <f>IF($A85="","",IF($B$2="A partes iguales",1,N($B85)))</f>
        <v/>
      </c>
      <c r="E85" s="29">
        <f>IF($A85="","",IF($C85="No",0,D85))</f>
        <v/>
      </c>
      <c r="F85" s="16">
        <f>IF($A85="","",IF($D$207=0,0,ROUND($C$3*D85/$D$207,2)))</f>
        <v/>
      </c>
      <c r="G85" s="16">
        <f>IF($A85="","",IF($E$207=0,0,ROUND($C$4*E85/$E$207,2)))</f>
        <v/>
      </c>
      <c r="H85" s="24">
        <f>IF($A85="","",F85+G85)</f>
        <v/>
      </c>
      <c r="I85" s="24">
        <f>IF($A85="","",ROUND(H85/12,2))</f>
        <v/>
      </c>
    </row>
    <row r="86">
      <c r="A86" s="13" t="n"/>
      <c r="B86" s="30" t="n"/>
      <c r="C86" s="21" t="n"/>
      <c r="D86" s="29">
        <f>IF($A86="","",IF($B$2="A partes iguales",1,N($B86)))</f>
        <v/>
      </c>
      <c r="E86" s="29">
        <f>IF($A86="","",IF($C86="No",0,D86))</f>
        <v/>
      </c>
      <c r="F86" s="16">
        <f>IF($A86="","",IF($D$207=0,0,ROUND($C$3*D86/$D$207,2)))</f>
        <v/>
      </c>
      <c r="G86" s="16">
        <f>IF($A86="","",IF($E$207=0,0,ROUND($C$4*E86/$E$207,2)))</f>
        <v/>
      </c>
      <c r="H86" s="24">
        <f>IF($A86="","",F86+G86)</f>
        <v/>
      </c>
      <c r="I86" s="24">
        <f>IF($A86="","",ROUND(H86/12,2))</f>
        <v/>
      </c>
    </row>
    <row r="87">
      <c r="A87" s="13" t="n"/>
      <c r="B87" s="30" t="n"/>
      <c r="C87" s="21" t="n"/>
      <c r="D87" s="29">
        <f>IF($A87="","",IF($B$2="A partes iguales",1,N($B87)))</f>
        <v/>
      </c>
      <c r="E87" s="29">
        <f>IF($A87="","",IF($C87="No",0,D87))</f>
        <v/>
      </c>
      <c r="F87" s="16">
        <f>IF($A87="","",IF($D$207=0,0,ROUND($C$3*D87/$D$207,2)))</f>
        <v/>
      </c>
      <c r="G87" s="16">
        <f>IF($A87="","",IF($E$207=0,0,ROUND($C$4*E87/$E$207,2)))</f>
        <v/>
      </c>
      <c r="H87" s="24">
        <f>IF($A87="","",F87+G87)</f>
        <v/>
      </c>
      <c r="I87" s="24">
        <f>IF($A87="","",ROUND(H87/12,2))</f>
        <v/>
      </c>
    </row>
    <row r="88">
      <c r="A88" s="13" t="n"/>
      <c r="B88" s="30" t="n"/>
      <c r="C88" s="21" t="n"/>
      <c r="D88" s="29">
        <f>IF($A88="","",IF($B$2="A partes iguales",1,N($B88)))</f>
        <v/>
      </c>
      <c r="E88" s="29">
        <f>IF($A88="","",IF($C88="No",0,D88))</f>
        <v/>
      </c>
      <c r="F88" s="16">
        <f>IF($A88="","",IF($D$207=0,0,ROUND($C$3*D88/$D$207,2)))</f>
        <v/>
      </c>
      <c r="G88" s="16">
        <f>IF($A88="","",IF($E$207=0,0,ROUND($C$4*E88/$E$207,2)))</f>
        <v/>
      </c>
      <c r="H88" s="24">
        <f>IF($A88="","",F88+G88)</f>
        <v/>
      </c>
      <c r="I88" s="24">
        <f>IF($A88="","",ROUND(H88/12,2))</f>
        <v/>
      </c>
    </row>
    <row r="89">
      <c r="A89" s="13" t="n"/>
      <c r="B89" s="30" t="n"/>
      <c r="C89" s="21" t="n"/>
      <c r="D89" s="29">
        <f>IF($A89="","",IF($B$2="A partes iguales",1,N($B89)))</f>
        <v/>
      </c>
      <c r="E89" s="29">
        <f>IF($A89="","",IF($C89="No",0,D89))</f>
        <v/>
      </c>
      <c r="F89" s="16">
        <f>IF($A89="","",IF($D$207=0,0,ROUND($C$3*D89/$D$207,2)))</f>
        <v/>
      </c>
      <c r="G89" s="16">
        <f>IF($A89="","",IF($E$207=0,0,ROUND($C$4*E89/$E$207,2)))</f>
        <v/>
      </c>
      <c r="H89" s="24">
        <f>IF($A89="","",F89+G89)</f>
        <v/>
      </c>
      <c r="I89" s="24">
        <f>IF($A89="","",ROUND(H89/12,2))</f>
        <v/>
      </c>
    </row>
    <row r="90">
      <c r="A90" s="13" t="n"/>
      <c r="B90" s="30" t="n"/>
      <c r="C90" s="21" t="n"/>
      <c r="D90" s="29">
        <f>IF($A90="","",IF($B$2="A partes iguales",1,N($B90)))</f>
        <v/>
      </c>
      <c r="E90" s="29">
        <f>IF($A90="","",IF($C90="No",0,D90))</f>
        <v/>
      </c>
      <c r="F90" s="16">
        <f>IF($A90="","",IF($D$207=0,0,ROUND($C$3*D90/$D$207,2)))</f>
        <v/>
      </c>
      <c r="G90" s="16">
        <f>IF($A90="","",IF($E$207=0,0,ROUND($C$4*E90/$E$207,2)))</f>
        <v/>
      </c>
      <c r="H90" s="24">
        <f>IF($A90="","",F90+G90)</f>
        <v/>
      </c>
      <c r="I90" s="24">
        <f>IF($A90="","",ROUND(H90/12,2))</f>
        <v/>
      </c>
    </row>
    <row r="91">
      <c r="A91" s="13" t="n"/>
      <c r="B91" s="30" t="n"/>
      <c r="C91" s="21" t="n"/>
      <c r="D91" s="29">
        <f>IF($A91="","",IF($B$2="A partes iguales",1,N($B91)))</f>
        <v/>
      </c>
      <c r="E91" s="29">
        <f>IF($A91="","",IF($C91="No",0,D91))</f>
        <v/>
      </c>
      <c r="F91" s="16">
        <f>IF($A91="","",IF($D$207=0,0,ROUND($C$3*D91/$D$207,2)))</f>
        <v/>
      </c>
      <c r="G91" s="16">
        <f>IF($A91="","",IF($E$207=0,0,ROUND($C$4*E91/$E$207,2)))</f>
        <v/>
      </c>
      <c r="H91" s="24">
        <f>IF($A91="","",F91+G91)</f>
        <v/>
      </c>
      <c r="I91" s="24">
        <f>IF($A91="","",ROUND(H91/12,2))</f>
        <v/>
      </c>
    </row>
    <row r="92">
      <c r="A92" s="13" t="n"/>
      <c r="B92" s="30" t="n"/>
      <c r="C92" s="21" t="n"/>
      <c r="D92" s="29">
        <f>IF($A92="","",IF($B$2="A partes iguales",1,N($B92)))</f>
        <v/>
      </c>
      <c r="E92" s="29">
        <f>IF($A92="","",IF($C92="No",0,D92))</f>
        <v/>
      </c>
      <c r="F92" s="16">
        <f>IF($A92="","",IF($D$207=0,0,ROUND($C$3*D92/$D$207,2)))</f>
        <v/>
      </c>
      <c r="G92" s="16">
        <f>IF($A92="","",IF($E$207=0,0,ROUND($C$4*E92/$E$207,2)))</f>
        <v/>
      </c>
      <c r="H92" s="24">
        <f>IF($A92="","",F92+G92)</f>
        <v/>
      </c>
      <c r="I92" s="24">
        <f>IF($A92="","",ROUND(H92/12,2))</f>
        <v/>
      </c>
    </row>
    <row r="93">
      <c r="A93" s="13" t="n"/>
      <c r="B93" s="30" t="n"/>
      <c r="C93" s="21" t="n"/>
      <c r="D93" s="29">
        <f>IF($A93="","",IF($B$2="A partes iguales",1,N($B93)))</f>
        <v/>
      </c>
      <c r="E93" s="29">
        <f>IF($A93="","",IF($C93="No",0,D93))</f>
        <v/>
      </c>
      <c r="F93" s="16">
        <f>IF($A93="","",IF($D$207=0,0,ROUND($C$3*D93/$D$207,2)))</f>
        <v/>
      </c>
      <c r="G93" s="16">
        <f>IF($A93="","",IF($E$207=0,0,ROUND($C$4*E93/$E$207,2)))</f>
        <v/>
      </c>
      <c r="H93" s="24">
        <f>IF($A93="","",F93+G93)</f>
        <v/>
      </c>
      <c r="I93" s="24">
        <f>IF($A93="","",ROUND(H93/12,2))</f>
        <v/>
      </c>
    </row>
    <row r="94">
      <c r="A94" s="13" t="n"/>
      <c r="B94" s="30" t="n"/>
      <c r="C94" s="21" t="n"/>
      <c r="D94" s="29">
        <f>IF($A94="","",IF($B$2="A partes iguales",1,N($B94)))</f>
        <v/>
      </c>
      <c r="E94" s="29">
        <f>IF($A94="","",IF($C94="No",0,D94))</f>
        <v/>
      </c>
      <c r="F94" s="16">
        <f>IF($A94="","",IF($D$207=0,0,ROUND($C$3*D94/$D$207,2)))</f>
        <v/>
      </c>
      <c r="G94" s="16">
        <f>IF($A94="","",IF($E$207=0,0,ROUND($C$4*E94/$E$207,2)))</f>
        <v/>
      </c>
      <c r="H94" s="24">
        <f>IF($A94="","",F94+G94)</f>
        <v/>
      </c>
      <c r="I94" s="24">
        <f>IF($A94="","",ROUND(H94/12,2))</f>
        <v/>
      </c>
    </row>
    <row r="95">
      <c r="A95" s="13" t="n"/>
      <c r="B95" s="30" t="n"/>
      <c r="C95" s="21" t="n"/>
      <c r="D95" s="29">
        <f>IF($A95="","",IF($B$2="A partes iguales",1,N($B95)))</f>
        <v/>
      </c>
      <c r="E95" s="29">
        <f>IF($A95="","",IF($C95="No",0,D95))</f>
        <v/>
      </c>
      <c r="F95" s="16">
        <f>IF($A95="","",IF($D$207=0,0,ROUND($C$3*D95/$D$207,2)))</f>
        <v/>
      </c>
      <c r="G95" s="16">
        <f>IF($A95="","",IF($E$207=0,0,ROUND($C$4*E95/$E$207,2)))</f>
        <v/>
      </c>
      <c r="H95" s="24">
        <f>IF($A95="","",F95+G95)</f>
        <v/>
      </c>
      <c r="I95" s="24">
        <f>IF($A95="","",ROUND(H95/12,2))</f>
        <v/>
      </c>
    </row>
    <row r="96">
      <c r="A96" s="13" t="n"/>
      <c r="B96" s="30" t="n"/>
      <c r="C96" s="21" t="n"/>
      <c r="D96" s="29">
        <f>IF($A96="","",IF($B$2="A partes iguales",1,N($B96)))</f>
        <v/>
      </c>
      <c r="E96" s="29">
        <f>IF($A96="","",IF($C96="No",0,D96))</f>
        <v/>
      </c>
      <c r="F96" s="16">
        <f>IF($A96="","",IF($D$207=0,0,ROUND($C$3*D96/$D$207,2)))</f>
        <v/>
      </c>
      <c r="G96" s="16">
        <f>IF($A96="","",IF($E$207=0,0,ROUND($C$4*E96/$E$207,2)))</f>
        <v/>
      </c>
      <c r="H96" s="24">
        <f>IF($A96="","",F96+G96)</f>
        <v/>
      </c>
      <c r="I96" s="24">
        <f>IF($A96="","",ROUND(H96/12,2))</f>
        <v/>
      </c>
    </row>
    <row r="97">
      <c r="A97" s="13" t="n"/>
      <c r="B97" s="30" t="n"/>
      <c r="C97" s="21" t="n"/>
      <c r="D97" s="29">
        <f>IF($A97="","",IF($B$2="A partes iguales",1,N($B97)))</f>
        <v/>
      </c>
      <c r="E97" s="29">
        <f>IF($A97="","",IF($C97="No",0,D97))</f>
        <v/>
      </c>
      <c r="F97" s="16">
        <f>IF($A97="","",IF($D$207=0,0,ROUND($C$3*D97/$D$207,2)))</f>
        <v/>
      </c>
      <c r="G97" s="16">
        <f>IF($A97="","",IF($E$207=0,0,ROUND($C$4*E97/$E$207,2)))</f>
        <v/>
      </c>
      <c r="H97" s="24">
        <f>IF($A97="","",F97+G97)</f>
        <v/>
      </c>
      <c r="I97" s="24">
        <f>IF($A97="","",ROUND(H97/12,2))</f>
        <v/>
      </c>
    </row>
    <row r="98">
      <c r="A98" s="13" t="n"/>
      <c r="B98" s="30" t="n"/>
      <c r="C98" s="21" t="n"/>
      <c r="D98" s="29">
        <f>IF($A98="","",IF($B$2="A partes iguales",1,N($B98)))</f>
        <v/>
      </c>
      <c r="E98" s="29">
        <f>IF($A98="","",IF($C98="No",0,D98))</f>
        <v/>
      </c>
      <c r="F98" s="16">
        <f>IF($A98="","",IF($D$207=0,0,ROUND($C$3*D98/$D$207,2)))</f>
        <v/>
      </c>
      <c r="G98" s="16">
        <f>IF($A98="","",IF($E$207=0,0,ROUND($C$4*E98/$E$207,2)))</f>
        <v/>
      </c>
      <c r="H98" s="24">
        <f>IF($A98="","",F98+G98)</f>
        <v/>
      </c>
      <c r="I98" s="24">
        <f>IF($A98="","",ROUND(H98/12,2))</f>
        <v/>
      </c>
    </row>
    <row r="99">
      <c r="A99" s="13" t="n"/>
      <c r="B99" s="30" t="n"/>
      <c r="C99" s="21" t="n"/>
      <c r="D99" s="29">
        <f>IF($A99="","",IF($B$2="A partes iguales",1,N($B99)))</f>
        <v/>
      </c>
      <c r="E99" s="29">
        <f>IF($A99="","",IF($C99="No",0,D99))</f>
        <v/>
      </c>
      <c r="F99" s="16">
        <f>IF($A99="","",IF($D$207=0,0,ROUND($C$3*D99/$D$207,2)))</f>
        <v/>
      </c>
      <c r="G99" s="16">
        <f>IF($A99="","",IF($E$207=0,0,ROUND($C$4*E99/$E$207,2)))</f>
        <v/>
      </c>
      <c r="H99" s="24">
        <f>IF($A99="","",F99+G99)</f>
        <v/>
      </c>
      <c r="I99" s="24">
        <f>IF($A99="","",ROUND(H99/12,2))</f>
        <v/>
      </c>
    </row>
    <row r="100">
      <c r="A100" s="13" t="n"/>
      <c r="B100" s="30" t="n"/>
      <c r="C100" s="21" t="n"/>
      <c r="D100" s="29">
        <f>IF($A100="","",IF($B$2="A partes iguales",1,N($B100)))</f>
        <v/>
      </c>
      <c r="E100" s="29">
        <f>IF($A100="","",IF($C100="No",0,D100))</f>
        <v/>
      </c>
      <c r="F100" s="16">
        <f>IF($A100="","",IF($D$207=0,0,ROUND($C$3*D100/$D$207,2)))</f>
        <v/>
      </c>
      <c r="G100" s="16">
        <f>IF($A100="","",IF($E$207=0,0,ROUND($C$4*E100/$E$207,2)))</f>
        <v/>
      </c>
      <c r="H100" s="24">
        <f>IF($A100="","",F100+G100)</f>
        <v/>
      </c>
      <c r="I100" s="24">
        <f>IF($A100="","",ROUND(H100/12,2))</f>
        <v/>
      </c>
    </row>
    <row r="101">
      <c r="A101" s="13" t="n"/>
      <c r="B101" s="30" t="n"/>
      <c r="C101" s="21" t="n"/>
      <c r="D101" s="29">
        <f>IF($A101="","",IF($B$2="A partes iguales",1,N($B101)))</f>
        <v/>
      </c>
      <c r="E101" s="29">
        <f>IF($A101="","",IF($C101="No",0,D101))</f>
        <v/>
      </c>
      <c r="F101" s="16">
        <f>IF($A101="","",IF($D$207=0,0,ROUND($C$3*D101/$D$207,2)))</f>
        <v/>
      </c>
      <c r="G101" s="16">
        <f>IF($A101="","",IF($E$207=0,0,ROUND($C$4*E101/$E$207,2)))</f>
        <v/>
      </c>
      <c r="H101" s="24">
        <f>IF($A101="","",F101+G101)</f>
        <v/>
      </c>
      <c r="I101" s="24">
        <f>IF($A101="","",ROUND(H101/12,2))</f>
        <v/>
      </c>
    </row>
    <row r="102">
      <c r="A102" s="13" t="n"/>
      <c r="B102" s="30" t="n"/>
      <c r="C102" s="21" t="n"/>
      <c r="D102" s="29">
        <f>IF($A102="","",IF($B$2="A partes iguales",1,N($B102)))</f>
        <v/>
      </c>
      <c r="E102" s="29">
        <f>IF($A102="","",IF($C102="No",0,D102))</f>
        <v/>
      </c>
      <c r="F102" s="16">
        <f>IF($A102="","",IF($D$207=0,0,ROUND($C$3*D102/$D$207,2)))</f>
        <v/>
      </c>
      <c r="G102" s="16">
        <f>IF($A102="","",IF($E$207=0,0,ROUND($C$4*E102/$E$207,2)))</f>
        <v/>
      </c>
      <c r="H102" s="24">
        <f>IF($A102="","",F102+G102)</f>
        <v/>
      </c>
      <c r="I102" s="24">
        <f>IF($A102="","",ROUND(H102/12,2))</f>
        <v/>
      </c>
    </row>
    <row r="103">
      <c r="A103" s="13" t="n"/>
      <c r="B103" s="30" t="n"/>
      <c r="C103" s="21" t="n"/>
      <c r="D103" s="29">
        <f>IF($A103="","",IF($B$2="A partes iguales",1,N($B103)))</f>
        <v/>
      </c>
      <c r="E103" s="29">
        <f>IF($A103="","",IF($C103="No",0,D103))</f>
        <v/>
      </c>
      <c r="F103" s="16">
        <f>IF($A103="","",IF($D$207=0,0,ROUND($C$3*D103/$D$207,2)))</f>
        <v/>
      </c>
      <c r="G103" s="16">
        <f>IF($A103="","",IF($E$207=0,0,ROUND($C$4*E103/$E$207,2)))</f>
        <v/>
      </c>
      <c r="H103" s="24">
        <f>IF($A103="","",F103+G103)</f>
        <v/>
      </c>
      <c r="I103" s="24">
        <f>IF($A103="","",ROUND(H103/12,2))</f>
        <v/>
      </c>
    </row>
    <row r="104">
      <c r="A104" s="13" t="n"/>
      <c r="B104" s="30" t="n"/>
      <c r="C104" s="21" t="n"/>
      <c r="D104" s="29">
        <f>IF($A104="","",IF($B$2="A partes iguales",1,N($B104)))</f>
        <v/>
      </c>
      <c r="E104" s="29">
        <f>IF($A104="","",IF($C104="No",0,D104))</f>
        <v/>
      </c>
      <c r="F104" s="16">
        <f>IF($A104="","",IF($D$207=0,0,ROUND($C$3*D104/$D$207,2)))</f>
        <v/>
      </c>
      <c r="G104" s="16">
        <f>IF($A104="","",IF($E$207=0,0,ROUND($C$4*E104/$E$207,2)))</f>
        <v/>
      </c>
      <c r="H104" s="24">
        <f>IF($A104="","",F104+G104)</f>
        <v/>
      </c>
      <c r="I104" s="24">
        <f>IF($A104="","",ROUND(H104/12,2))</f>
        <v/>
      </c>
    </row>
    <row r="105">
      <c r="A105" s="13" t="n"/>
      <c r="B105" s="30" t="n"/>
      <c r="C105" s="21" t="n"/>
      <c r="D105" s="29">
        <f>IF($A105="","",IF($B$2="A partes iguales",1,N($B105)))</f>
        <v/>
      </c>
      <c r="E105" s="29">
        <f>IF($A105="","",IF($C105="No",0,D105))</f>
        <v/>
      </c>
      <c r="F105" s="16">
        <f>IF($A105="","",IF($D$207=0,0,ROUND($C$3*D105/$D$207,2)))</f>
        <v/>
      </c>
      <c r="G105" s="16">
        <f>IF($A105="","",IF($E$207=0,0,ROUND($C$4*E105/$E$207,2)))</f>
        <v/>
      </c>
      <c r="H105" s="24">
        <f>IF($A105="","",F105+G105)</f>
        <v/>
      </c>
      <c r="I105" s="24">
        <f>IF($A105="","",ROUND(H105/12,2))</f>
        <v/>
      </c>
    </row>
    <row r="106">
      <c r="A106" s="13" t="n"/>
      <c r="B106" s="30" t="n"/>
      <c r="C106" s="21" t="n"/>
      <c r="D106" s="29">
        <f>IF($A106="","",IF($B$2="A partes iguales",1,N($B106)))</f>
        <v/>
      </c>
      <c r="E106" s="29">
        <f>IF($A106="","",IF($C106="No",0,D106))</f>
        <v/>
      </c>
      <c r="F106" s="16">
        <f>IF($A106="","",IF($D$207=0,0,ROUND($C$3*D106/$D$207,2)))</f>
        <v/>
      </c>
      <c r="G106" s="16">
        <f>IF($A106="","",IF($E$207=0,0,ROUND($C$4*E106/$E$207,2)))</f>
        <v/>
      </c>
      <c r="H106" s="24">
        <f>IF($A106="","",F106+G106)</f>
        <v/>
      </c>
      <c r="I106" s="24">
        <f>IF($A106="","",ROUND(H106/12,2))</f>
        <v/>
      </c>
    </row>
    <row r="107">
      <c r="A107" s="13" t="n"/>
      <c r="B107" s="30" t="n"/>
      <c r="C107" s="21" t="n"/>
      <c r="D107" s="29">
        <f>IF($A107="","",IF($B$2="A partes iguales",1,N($B107)))</f>
        <v/>
      </c>
      <c r="E107" s="29">
        <f>IF($A107="","",IF($C107="No",0,D107))</f>
        <v/>
      </c>
      <c r="F107" s="16">
        <f>IF($A107="","",IF($D$207=0,0,ROUND($C$3*D107/$D$207,2)))</f>
        <v/>
      </c>
      <c r="G107" s="16">
        <f>IF($A107="","",IF($E$207=0,0,ROUND($C$4*E107/$E$207,2)))</f>
        <v/>
      </c>
      <c r="H107" s="24">
        <f>IF($A107="","",F107+G107)</f>
        <v/>
      </c>
      <c r="I107" s="24">
        <f>IF($A107="","",ROUND(H107/12,2))</f>
        <v/>
      </c>
    </row>
    <row r="108">
      <c r="A108" s="13" t="n"/>
      <c r="B108" s="30" t="n"/>
      <c r="C108" s="21" t="n"/>
      <c r="D108" s="29">
        <f>IF($A108="","",IF($B$2="A partes iguales",1,N($B108)))</f>
        <v/>
      </c>
      <c r="E108" s="29">
        <f>IF($A108="","",IF($C108="No",0,D108))</f>
        <v/>
      </c>
      <c r="F108" s="16">
        <f>IF($A108="","",IF($D$207=0,0,ROUND($C$3*D108/$D$207,2)))</f>
        <v/>
      </c>
      <c r="G108" s="16">
        <f>IF($A108="","",IF($E$207=0,0,ROUND($C$4*E108/$E$207,2)))</f>
        <v/>
      </c>
      <c r="H108" s="24">
        <f>IF($A108="","",F108+G108)</f>
        <v/>
      </c>
      <c r="I108" s="24">
        <f>IF($A108="","",ROUND(H108/12,2))</f>
        <v/>
      </c>
    </row>
    <row r="109">
      <c r="A109" s="13" t="n"/>
      <c r="B109" s="30" t="n"/>
      <c r="C109" s="21" t="n"/>
      <c r="D109" s="29">
        <f>IF($A109="","",IF($B$2="A partes iguales",1,N($B109)))</f>
        <v/>
      </c>
      <c r="E109" s="29">
        <f>IF($A109="","",IF($C109="No",0,D109))</f>
        <v/>
      </c>
      <c r="F109" s="16">
        <f>IF($A109="","",IF($D$207=0,0,ROUND($C$3*D109/$D$207,2)))</f>
        <v/>
      </c>
      <c r="G109" s="16">
        <f>IF($A109="","",IF($E$207=0,0,ROUND($C$4*E109/$E$207,2)))</f>
        <v/>
      </c>
      <c r="H109" s="24">
        <f>IF($A109="","",F109+G109)</f>
        <v/>
      </c>
      <c r="I109" s="24">
        <f>IF($A109="","",ROUND(H109/12,2))</f>
        <v/>
      </c>
    </row>
    <row r="110">
      <c r="A110" s="13" t="n"/>
      <c r="B110" s="30" t="n"/>
      <c r="C110" s="21" t="n"/>
      <c r="D110" s="29">
        <f>IF($A110="","",IF($B$2="A partes iguales",1,N($B110)))</f>
        <v/>
      </c>
      <c r="E110" s="29">
        <f>IF($A110="","",IF($C110="No",0,D110))</f>
        <v/>
      </c>
      <c r="F110" s="16">
        <f>IF($A110="","",IF($D$207=0,0,ROUND($C$3*D110/$D$207,2)))</f>
        <v/>
      </c>
      <c r="G110" s="16">
        <f>IF($A110="","",IF($E$207=0,0,ROUND($C$4*E110/$E$207,2)))</f>
        <v/>
      </c>
      <c r="H110" s="24">
        <f>IF($A110="","",F110+G110)</f>
        <v/>
      </c>
      <c r="I110" s="24">
        <f>IF($A110="","",ROUND(H110/12,2))</f>
        <v/>
      </c>
    </row>
    <row r="111">
      <c r="A111" s="13" t="n"/>
      <c r="B111" s="30" t="n"/>
      <c r="C111" s="21" t="n"/>
      <c r="D111" s="29">
        <f>IF($A111="","",IF($B$2="A partes iguales",1,N($B111)))</f>
        <v/>
      </c>
      <c r="E111" s="29">
        <f>IF($A111="","",IF($C111="No",0,D111))</f>
        <v/>
      </c>
      <c r="F111" s="16">
        <f>IF($A111="","",IF($D$207=0,0,ROUND($C$3*D111/$D$207,2)))</f>
        <v/>
      </c>
      <c r="G111" s="16">
        <f>IF($A111="","",IF($E$207=0,0,ROUND($C$4*E111/$E$207,2)))</f>
        <v/>
      </c>
      <c r="H111" s="24">
        <f>IF($A111="","",F111+G111)</f>
        <v/>
      </c>
      <c r="I111" s="24">
        <f>IF($A111="","",ROUND(H111/12,2))</f>
        <v/>
      </c>
    </row>
    <row r="112">
      <c r="A112" s="13" t="n"/>
      <c r="B112" s="30" t="n"/>
      <c r="C112" s="21" t="n"/>
      <c r="D112" s="29">
        <f>IF($A112="","",IF($B$2="A partes iguales",1,N($B112)))</f>
        <v/>
      </c>
      <c r="E112" s="29">
        <f>IF($A112="","",IF($C112="No",0,D112))</f>
        <v/>
      </c>
      <c r="F112" s="16">
        <f>IF($A112="","",IF($D$207=0,0,ROUND($C$3*D112/$D$207,2)))</f>
        <v/>
      </c>
      <c r="G112" s="16">
        <f>IF($A112="","",IF($E$207=0,0,ROUND($C$4*E112/$E$207,2)))</f>
        <v/>
      </c>
      <c r="H112" s="24">
        <f>IF($A112="","",F112+G112)</f>
        <v/>
      </c>
      <c r="I112" s="24">
        <f>IF($A112="","",ROUND(H112/12,2))</f>
        <v/>
      </c>
    </row>
    <row r="113">
      <c r="A113" s="13" t="n"/>
      <c r="B113" s="30" t="n"/>
      <c r="C113" s="21" t="n"/>
      <c r="D113" s="29">
        <f>IF($A113="","",IF($B$2="A partes iguales",1,N($B113)))</f>
        <v/>
      </c>
      <c r="E113" s="29">
        <f>IF($A113="","",IF($C113="No",0,D113))</f>
        <v/>
      </c>
      <c r="F113" s="16">
        <f>IF($A113="","",IF($D$207=0,0,ROUND($C$3*D113/$D$207,2)))</f>
        <v/>
      </c>
      <c r="G113" s="16">
        <f>IF($A113="","",IF($E$207=0,0,ROUND($C$4*E113/$E$207,2)))</f>
        <v/>
      </c>
      <c r="H113" s="24">
        <f>IF($A113="","",F113+G113)</f>
        <v/>
      </c>
      <c r="I113" s="24">
        <f>IF($A113="","",ROUND(H113/12,2))</f>
        <v/>
      </c>
    </row>
    <row r="114">
      <c r="A114" s="13" t="n"/>
      <c r="B114" s="30" t="n"/>
      <c r="C114" s="21" t="n"/>
      <c r="D114" s="29">
        <f>IF($A114="","",IF($B$2="A partes iguales",1,N($B114)))</f>
        <v/>
      </c>
      <c r="E114" s="29">
        <f>IF($A114="","",IF($C114="No",0,D114))</f>
        <v/>
      </c>
      <c r="F114" s="16">
        <f>IF($A114="","",IF($D$207=0,0,ROUND($C$3*D114/$D$207,2)))</f>
        <v/>
      </c>
      <c r="G114" s="16">
        <f>IF($A114="","",IF($E$207=0,0,ROUND($C$4*E114/$E$207,2)))</f>
        <v/>
      </c>
      <c r="H114" s="24">
        <f>IF($A114="","",F114+G114)</f>
        <v/>
      </c>
      <c r="I114" s="24">
        <f>IF($A114="","",ROUND(H114/12,2))</f>
        <v/>
      </c>
    </row>
    <row r="115">
      <c r="A115" s="13" t="n"/>
      <c r="B115" s="30" t="n"/>
      <c r="C115" s="21" t="n"/>
      <c r="D115" s="29">
        <f>IF($A115="","",IF($B$2="A partes iguales",1,N($B115)))</f>
        <v/>
      </c>
      <c r="E115" s="29">
        <f>IF($A115="","",IF($C115="No",0,D115))</f>
        <v/>
      </c>
      <c r="F115" s="16">
        <f>IF($A115="","",IF($D$207=0,0,ROUND($C$3*D115/$D$207,2)))</f>
        <v/>
      </c>
      <c r="G115" s="16">
        <f>IF($A115="","",IF($E$207=0,0,ROUND($C$4*E115/$E$207,2)))</f>
        <v/>
      </c>
      <c r="H115" s="24">
        <f>IF($A115="","",F115+G115)</f>
        <v/>
      </c>
      <c r="I115" s="24">
        <f>IF($A115="","",ROUND(H115/12,2))</f>
        <v/>
      </c>
    </row>
    <row r="116">
      <c r="A116" s="13" t="n"/>
      <c r="B116" s="30" t="n"/>
      <c r="C116" s="21" t="n"/>
      <c r="D116" s="29">
        <f>IF($A116="","",IF($B$2="A partes iguales",1,N($B116)))</f>
        <v/>
      </c>
      <c r="E116" s="29">
        <f>IF($A116="","",IF($C116="No",0,D116))</f>
        <v/>
      </c>
      <c r="F116" s="16">
        <f>IF($A116="","",IF($D$207=0,0,ROUND($C$3*D116/$D$207,2)))</f>
        <v/>
      </c>
      <c r="G116" s="16">
        <f>IF($A116="","",IF($E$207=0,0,ROUND($C$4*E116/$E$207,2)))</f>
        <v/>
      </c>
      <c r="H116" s="24">
        <f>IF($A116="","",F116+G116)</f>
        <v/>
      </c>
      <c r="I116" s="24">
        <f>IF($A116="","",ROUND(H116/12,2))</f>
        <v/>
      </c>
    </row>
    <row r="117">
      <c r="A117" s="13" t="n"/>
      <c r="B117" s="30" t="n"/>
      <c r="C117" s="21" t="n"/>
      <c r="D117" s="29">
        <f>IF($A117="","",IF($B$2="A partes iguales",1,N($B117)))</f>
        <v/>
      </c>
      <c r="E117" s="29">
        <f>IF($A117="","",IF($C117="No",0,D117))</f>
        <v/>
      </c>
      <c r="F117" s="16">
        <f>IF($A117="","",IF($D$207=0,0,ROUND($C$3*D117/$D$207,2)))</f>
        <v/>
      </c>
      <c r="G117" s="16">
        <f>IF($A117="","",IF($E$207=0,0,ROUND($C$4*E117/$E$207,2)))</f>
        <v/>
      </c>
      <c r="H117" s="24">
        <f>IF($A117="","",F117+G117)</f>
        <v/>
      </c>
      <c r="I117" s="24">
        <f>IF($A117="","",ROUND(H117/12,2))</f>
        <v/>
      </c>
    </row>
    <row r="118">
      <c r="A118" s="13" t="n"/>
      <c r="B118" s="30" t="n"/>
      <c r="C118" s="21" t="n"/>
      <c r="D118" s="29">
        <f>IF($A118="","",IF($B$2="A partes iguales",1,N($B118)))</f>
        <v/>
      </c>
      <c r="E118" s="29">
        <f>IF($A118="","",IF($C118="No",0,D118))</f>
        <v/>
      </c>
      <c r="F118" s="16">
        <f>IF($A118="","",IF($D$207=0,0,ROUND($C$3*D118/$D$207,2)))</f>
        <v/>
      </c>
      <c r="G118" s="16">
        <f>IF($A118="","",IF($E$207=0,0,ROUND($C$4*E118/$E$207,2)))</f>
        <v/>
      </c>
      <c r="H118" s="24">
        <f>IF($A118="","",F118+G118)</f>
        <v/>
      </c>
      <c r="I118" s="24">
        <f>IF($A118="","",ROUND(H118/12,2))</f>
        <v/>
      </c>
    </row>
    <row r="119">
      <c r="A119" s="13" t="n"/>
      <c r="B119" s="30" t="n"/>
      <c r="C119" s="21" t="n"/>
      <c r="D119" s="29">
        <f>IF($A119="","",IF($B$2="A partes iguales",1,N($B119)))</f>
        <v/>
      </c>
      <c r="E119" s="29">
        <f>IF($A119="","",IF($C119="No",0,D119))</f>
        <v/>
      </c>
      <c r="F119" s="16">
        <f>IF($A119="","",IF($D$207=0,0,ROUND($C$3*D119/$D$207,2)))</f>
        <v/>
      </c>
      <c r="G119" s="16">
        <f>IF($A119="","",IF($E$207=0,0,ROUND($C$4*E119/$E$207,2)))</f>
        <v/>
      </c>
      <c r="H119" s="24">
        <f>IF($A119="","",F119+G119)</f>
        <v/>
      </c>
      <c r="I119" s="24">
        <f>IF($A119="","",ROUND(H119/12,2))</f>
        <v/>
      </c>
    </row>
    <row r="120">
      <c r="A120" s="13" t="n"/>
      <c r="B120" s="30" t="n"/>
      <c r="C120" s="21" t="n"/>
      <c r="D120" s="29">
        <f>IF($A120="","",IF($B$2="A partes iguales",1,N($B120)))</f>
        <v/>
      </c>
      <c r="E120" s="29">
        <f>IF($A120="","",IF($C120="No",0,D120))</f>
        <v/>
      </c>
      <c r="F120" s="16">
        <f>IF($A120="","",IF($D$207=0,0,ROUND($C$3*D120/$D$207,2)))</f>
        <v/>
      </c>
      <c r="G120" s="16">
        <f>IF($A120="","",IF($E$207=0,0,ROUND($C$4*E120/$E$207,2)))</f>
        <v/>
      </c>
      <c r="H120" s="24">
        <f>IF($A120="","",F120+G120)</f>
        <v/>
      </c>
      <c r="I120" s="24">
        <f>IF($A120="","",ROUND(H120/12,2))</f>
        <v/>
      </c>
    </row>
    <row r="121">
      <c r="A121" s="13" t="n"/>
      <c r="B121" s="30" t="n"/>
      <c r="C121" s="21" t="n"/>
      <c r="D121" s="29">
        <f>IF($A121="","",IF($B$2="A partes iguales",1,N($B121)))</f>
        <v/>
      </c>
      <c r="E121" s="29">
        <f>IF($A121="","",IF($C121="No",0,D121))</f>
        <v/>
      </c>
      <c r="F121" s="16">
        <f>IF($A121="","",IF($D$207=0,0,ROUND($C$3*D121/$D$207,2)))</f>
        <v/>
      </c>
      <c r="G121" s="16">
        <f>IF($A121="","",IF($E$207=0,0,ROUND($C$4*E121/$E$207,2)))</f>
        <v/>
      </c>
      <c r="H121" s="24">
        <f>IF($A121="","",F121+G121)</f>
        <v/>
      </c>
      <c r="I121" s="24">
        <f>IF($A121="","",ROUND(H121/12,2))</f>
        <v/>
      </c>
    </row>
    <row r="122">
      <c r="A122" s="13" t="n"/>
      <c r="B122" s="30" t="n"/>
      <c r="C122" s="21" t="n"/>
      <c r="D122" s="29">
        <f>IF($A122="","",IF($B$2="A partes iguales",1,N($B122)))</f>
        <v/>
      </c>
      <c r="E122" s="29">
        <f>IF($A122="","",IF($C122="No",0,D122))</f>
        <v/>
      </c>
      <c r="F122" s="16">
        <f>IF($A122="","",IF($D$207=0,0,ROUND($C$3*D122/$D$207,2)))</f>
        <v/>
      </c>
      <c r="G122" s="16">
        <f>IF($A122="","",IF($E$207=0,0,ROUND($C$4*E122/$E$207,2)))</f>
        <v/>
      </c>
      <c r="H122" s="24">
        <f>IF($A122="","",F122+G122)</f>
        <v/>
      </c>
      <c r="I122" s="24">
        <f>IF($A122="","",ROUND(H122/12,2))</f>
        <v/>
      </c>
    </row>
    <row r="123">
      <c r="A123" s="13" t="n"/>
      <c r="B123" s="30" t="n"/>
      <c r="C123" s="21" t="n"/>
      <c r="D123" s="29">
        <f>IF($A123="","",IF($B$2="A partes iguales",1,N($B123)))</f>
        <v/>
      </c>
      <c r="E123" s="29">
        <f>IF($A123="","",IF($C123="No",0,D123))</f>
        <v/>
      </c>
      <c r="F123" s="16">
        <f>IF($A123="","",IF($D$207=0,0,ROUND($C$3*D123/$D$207,2)))</f>
        <v/>
      </c>
      <c r="G123" s="16">
        <f>IF($A123="","",IF($E$207=0,0,ROUND($C$4*E123/$E$207,2)))</f>
        <v/>
      </c>
      <c r="H123" s="24">
        <f>IF($A123="","",F123+G123)</f>
        <v/>
      </c>
      <c r="I123" s="24">
        <f>IF($A123="","",ROUND(H123/12,2))</f>
        <v/>
      </c>
    </row>
    <row r="124">
      <c r="A124" s="13" t="n"/>
      <c r="B124" s="30" t="n"/>
      <c r="C124" s="21" t="n"/>
      <c r="D124" s="29">
        <f>IF($A124="","",IF($B$2="A partes iguales",1,N($B124)))</f>
        <v/>
      </c>
      <c r="E124" s="29">
        <f>IF($A124="","",IF($C124="No",0,D124))</f>
        <v/>
      </c>
      <c r="F124" s="16">
        <f>IF($A124="","",IF($D$207=0,0,ROUND($C$3*D124/$D$207,2)))</f>
        <v/>
      </c>
      <c r="G124" s="16">
        <f>IF($A124="","",IF($E$207=0,0,ROUND($C$4*E124/$E$207,2)))</f>
        <v/>
      </c>
      <c r="H124" s="24">
        <f>IF($A124="","",F124+G124)</f>
        <v/>
      </c>
      <c r="I124" s="24">
        <f>IF($A124="","",ROUND(H124/12,2))</f>
        <v/>
      </c>
    </row>
    <row r="125">
      <c r="A125" s="13" t="n"/>
      <c r="B125" s="30" t="n"/>
      <c r="C125" s="21" t="n"/>
      <c r="D125" s="29">
        <f>IF($A125="","",IF($B$2="A partes iguales",1,N($B125)))</f>
        <v/>
      </c>
      <c r="E125" s="29">
        <f>IF($A125="","",IF($C125="No",0,D125))</f>
        <v/>
      </c>
      <c r="F125" s="16">
        <f>IF($A125="","",IF($D$207=0,0,ROUND($C$3*D125/$D$207,2)))</f>
        <v/>
      </c>
      <c r="G125" s="16">
        <f>IF($A125="","",IF($E$207=0,0,ROUND($C$4*E125/$E$207,2)))</f>
        <v/>
      </c>
      <c r="H125" s="24">
        <f>IF($A125="","",F125+G125)</f>
        <v/>
      </c>
      <c r="I125" s="24">
        <f>IF($A125="","",ROUND(H125/12,2))</f>
        <v/>
      </c>
    </row>
    <row r="126">
      <c r="A126" s="13" t="n"/>
      <c r="B126" s="30" t="n"/>
      <c r="C126" s="21" t="n"/>
      <c r="D126" s="29">
        <f>IF($A126="","",IF($B$2="A partes iguales",1,N($B126)))</f>
        <v/>
      </c>
      <c r="E126" s="29">
        <f>IF($A126="","",IF($C126="No",0,D126))</f>
        <v/>
      </c>
      <c r="F126" s="16">
        <f>IF($A126="","",IF($D$207=0,0,ROUND($C$3*D126/$D$207,2)))</f>
        <v/>
      </c>
      <c r="G126" s="16">
        <f>IF($A126="","",IF($E$207=0,0,ROUND($C$4*E126/$E$207,2)))</f>
        <v/>
      </c>
      <c r="H126" s="24">
        <f>IF($A126="","",F126+G126)</f>
        <v/>
      </c>
      <c r="I126" s="24">
        <f>IF($A126="","",ROUND(H126/12,2))</f>
        <v/>
      </c>
    </row>
    <row r="127">
      <c r="A127" s="13" t="n"/>
      <c r="B127" s="30" t="n"/>
      <c r="C127" s="21" t="n"/>
      <c r="D127" s="29">
        <f>IF($A127="","",IF($B$2="A partes iguales",1,N($B127)))</f>
        <v/>
      </c>
      <c r="E127" s="29">
        <f>IF($A127="","",IF($C127="No",0,D127))</f>
        <v/>
      </c>
      <c r="F127" s="16">
        <f>IF($A127="","",IF($D$207=0,0,ROUND($C$3*D127/$D$207,2)))</f>
        <v/>
      </c>
      <c r="G127" s="16">
        <f>IF($A127="","",IF($E$207=0,0,ROUND($C$4*E127/$E$207,2)))</f>
        <v/>
      </c>
      <c r="H127" s="24">
        <f>IF($A127="","",F127+G127)</f>
        <v/>
      </c>
      <c r="I127" s="24">
        <f>IF($A127="","",ROUND(H127/12,2))</f>
        <v/>
      </c>
    </row>
    <row r="128">
      <c r="A128" s="13" t="n"/>
      <c r="B128" s="30" t="n"/>
      <c r="C128" s="21" t="n"/>
      <c r="D128" s="29">
        <f>IF($A128="","",IF($B$2="A partes iguales",1,N($B128)))</f>
        <v/>
      </c>
      <c r="E128" s="29">
        <f>IF($A128="","",IF($C128="No",0,D128))</f>
        <v/>
      </c>
      <c r="F128" s="16">
        <f>IF($A128="","",IF($D$207=0,0,ROUND($C$3*D128/$D$207,2)))</f>
        <v/>
      </c>
      <c r="G128" s="16">
        <f>IF($A128="","",IF($E$207=0,0,ROUND($C$4*E128/$E$207,2)))</f>
        <v/>
      </c>
      <c r="H128" s="24">
        <f>IF($A128="","",F128+G128)</f>
        <v/>
      </c>
      <c r="I128" s="24">
        <f>IF($A128="","",ROUND(H128/12,2))</f>
        <v/>
      </c>
    </row>
    <row r="129">
      <c r="A129" s="13" t="n"/>
      <c r="B129" s="30" t="n"/>
      <c r="C129" s="21" t="n"/>
      <c r="D129" s="29">
        <f>IF($A129="","",IF($B$2="A partes iguales",1,N($B129)))</f>
        <v/>
      </c>
      <c r="E129" s="29">
        <f>IF($A129="","",IF($C129="No",0,D129))</f>
        <v/>
      </c>
      <c r="F129" s="16">
        <f>IF($A129="","",IF($D$207=0,0,ROUND($C$3*D129/$D$207,2)))</f>
        <v/>
      </c>
      <c r="G129" s="16">
        <f>IF($A129="","",IF($E$207=0,0,ROUND($C$4*E129/$E$207,2)))</f>
        <v/>
      </c>
      <c r="H129" s="24">
        <f>IF($A129="","",F129+G129)</f>
        <v/>
      </c>
      <c r="I129" s="24">
        <f>IF($A129="","",ROUND(H129/12,2))</f>
        <v/>
      </c>
    </row>
    <row r="130">
      <c r="A130" s="13" t="n"/>
      <c r="B130" s="30" t="n"/>
      <c r="C130" s="21" t="n"/>
      <c r="D130" s="29">
        <f>IF($A130="","",IF($B$2="A partes iguales",1,N($B130)))</f>
        <v/>
      </c>
      <c r="E130" s="29">
        <f>IF($A130="","",IF($C130="No",0,D130))</f>
        <v/>
      </c>
      <c r="F130" s="16">
        <f>IF($A130="","",IF($D$207=0,0,ROUND($C$3*D130/$D$207,2)))</f>
        <v/>
      </c>
      <c r="G130" s="16">
        <f>IF($A130="","",IF($E$207=0,0,ROUND($C$4*E130/$E$207,2)))</f>
        <v/>
      </c>
      <c r="H130" s="24">
        <f>IF($A130="","",F130+G130)</f>
        <v/>
      </c>
      <c r="I130" s="24">
        <f>IF($A130="","",ROUND(H130/12,2))</f>
        <v/>
      </c>
    </row>
    <row r="131">
      <c r="A131" s="13" t="n"/>
      <c r="B131" s="30" t="n"/>
      <c r="C131" s="21" t="n"/>
      <c r="D131" s="29">
        <f>IF($A131="","",IF($B$2="A partes iguales",1,N($B131)))</f>
        <v/>
      </c>
      <c r="E131" s="29">
        <f>IF($A131="","",IF($C131="No",0,D131))</f>
        <v/>
      </c>
      <c r="F131" s="16">
        <f>IF($A131="","",IF($D$207=0,0,ROUND($C$3*D131/$D$207,2)))</f>
        <v/>
      </c>
      <c r="G131" s="16">
        <f>IF($A131="","",IF($E$207=0,0,ROUND($C$4*E131/$E$207,2)))</f>
        <v/>
      </c>
      <c r="H131" s="24">
        <f>IF($A131="","",F131+G131)</f>
        <v/>
      </c>
      <c r="I131" s="24">
        <f>IF($A131="","",ROUND(H131/12,2))</f>
        <v/>
      </c>
    </row>
    <row r="132">
      <c r="A132" s="13" t="n"/>
      <c r="B132" s="30" t="n"/>
      <c r="C132" s="21" t="n"/>
      <c r="D132" s="29">
        <f>IF($A132="","",IF($B$2="A partes iguales",1,N($B132)))</f>
        <v/>
      </c>
      <c r="E132" s="29">
        <f>IF($A132="","",IF($C132="No",0,D132))</f>
        <v/>
      </c>
      <c r="F132" s="16">
        <f>IF($A132="","",IF($D$207=0,0,ROUND($C$3*D132/$D$207,2)))</f>
        <v/>
      </c>
      <c r="G132" s="16">
        <f>IF($A132="","",IF($E$207=0,0,ROUND($C$4*E132/$E$207,2)))</f>
        <v/>
      </c>
      <c r="H132" s="24">
        <f>IF($A132="","",F132+G132)</f>
        <v/>
      </c>
      <c r="I132" s="24">
        <f>IF($A132="","",ROUND(H132/12,2))</f>
        <v/>
      </c>
    </row>
    <row r="133">
      <c r="A133" s="13" t="n"/>
      <c r="B133" s="30" t="n"/>
      <c r="C133" s="21" t="n"/>
      <c r="D133" s="29">
        <f>IF($A133="","",IF($B$2="A partes iguales",1,N($B133)))</f>
        <v/>
      </c>
      <c r="E133" s="29">
        <f>IF($A133="","",IF($C133="No",0,D133))</f>
        <v/>
      </c>
      <c r="F133" s="16">
        <f>IF($A133="","",IF($D$207=0,0,ROUND($C$3*D133/$D$207,2)))</f>
        <v/>
      </c>
      <c r="G133" s="16">
        <f>IF($A133="","",IF($E$207=0,0,ROUND($C$4*E133/$E$207,2)))</f>
        <v/>
      </c>
      <c r="H133" s="24">
        <f>IF($A133="","",F133+G133)</f>
        <v/>
      </c>
      <c r="I133" s="24">
        <f>IF($A133="","",ROUND(H133/12,2))</f>
        <v/>
      </c>
    </row>
    <row r="134">
      <c r="A134" s="13" t="n"/>
      <c r="B134" s="30" t="n"/>
      <c r="C134" s="21" t="n"/>
      <c r="D134" s="29">
        <f>IF($A134="","",IF($B$2="A partes iguales",1,N($B134)))</f>
        <v/>
      </c>
      <c r="E134" s="29">
        <f>IF($A134="","",IF($C134="No",0,D134))</f>
        <v/>
      </c>
      <c r="F134" s="16">
        <f>IF($A134="","",IF($D$207=0,0,ROUND($C$3*D134/$D$207,2)))</f>
        <v/>
      </c>
      <c r="G134" s="16">
        <f>IF($A134="","",IF($E$207=0,0,ROUND($C$4*E134/$E$207,2)))</f>
        <v/>
      </c>
      <c r="H134" s="24">
        <f>IF($A134="","",F134+G134)</f>
        <v/>
      </c>
      <c r="I134" s="24">
        <f>IF($A134="","",ROUND(H134/12,2))</f>
        <v/>
      </c>
    </row>
    <row r="135">
      <c r="A135" s="13" t="n"/>
      <c r="B135" s="30" t="n"/>
      <c r="C135" s="21" t="n"/>
      <c r="D135" s="29">
        <f>IF($A135="","",IF($B$2="A partes iguales",1,N($B135)))</f>
        <v/>
      </c>
      <c r="E135" s="29">
        <f>IF($A135="","",IF($C135="No",0,D135))</f>
        <v/>
      </c>
      <c r="F135" s="16">
        <f>IF($A135="","",IF($D$207=0,0,ROUND($C$3*D135/$D$207,2)))</f>
        <v/>
      </c>
      <c r="G135" s="16">
        <f>IF($A135="","",IF($E$207=0,0,ROUND($C$4*E135/$E$207,2)))</f>
        <v/>
      </c>
      <c r="H135" s="24">
        <f>IF($A135="","",F135+G135)</f>
        <v/>
      </c>
      <c r="I135" s="24">
        <f>IF($A135="","",ROUND(H135/12,2))</f>
        <v/>
      </c>
    </row>
    <row r="136">
      <c r="A136" s="13" t="n"/>
      <c r="B136" s="30" t="n"/>
      <c r="C136" s="21" t="n"/>
      <c r="D136" s="29">
        <f>IF($A136="","",IF($B$2="A partes iguales",1,N($B136)))</f>
        <v/>
      </c>
      <c r="E136" s="29">
        <f>IF($A136="","",IF($C136="No",0,D136))</f>
        <v/>
      </c>
      <c r="F136" s="16">
        <f>IF($A136="","",IF($D$207=0,0,ROUND($C$3*D136/$D$207,2)))</f>
        <v/>
      </c>
      <c r="G136" s="16">
        <f>IF($A136="","",IF($E$207=0,0,ROUND($C$4*E136/$E$207,2)))</f>
        <v/>
      </c>
      <c r="H136" s="24">
        <f>IF($A136="","",F136+G136)</f>
        <v/>
      </c>
      <c r="I136" s="24">
        <f>IF($A136="","",ROUND(H136/12,2))</f>
        <v/>
      </c>
    </row>
    <row r="137">
      <c r="A137" s="13" t="n"/>
      <c r="B137" s="30" t="n"/>
      <c r="C137" s="21" t="n"/>
      <c r="D137" s="29">
        <f>IF($A137="","",IF($B$2="A partes iguales",1,N($B137)))</f>
        <v/>
      </c>
      <c r="E137" s="29">
        <f>IF($A137="","",IF($C137="No",0,D137))</f>
        <v/>
      </c>
      <c r="F137" s="16">
        <f>IF($A137="","",IF($D$207=0,0,ROUND($C$3*D137/$D$207,2)))</f>
        <v/>
      </c>
      <c r="G137" s="16">
        <f>IF($A137="","",IF($E$207=0,0,ROUND($C$4*E137/$E$207,2)))</f>
        <v/>
      </c>
      <c r="H137" s="24">
        <f>IF($A137="","",F137+G137)</f>
        <v/>
      </c>
      <c r="I137" s="24">
        <f>IF($A137="","",ROUND(H137/12,2))</f>
        <v/>
      </c>
    </row>
    <row r="138">
      <c r="A138" s="13" t="n"/>
      <c r="B138" s="30" t="n"/>
      <c r="C138" s="21" t="n"/>
      <c r="D138" s="29">
        <f>IF($A138="","",IF($B$2="A partes iguales",1,N($B138)))</f>
        <v/>
      </c>
      <c r="E138" s="29">
        <f>IF($A138="","",IF($C138="No",0,D138))</f>
        <v/>
      </c>
      <c r="F138" s="16">
        <f>IF($A138="","",IF($D$207=0,0,ROUND($C$3*D138/$D$207,2)))</f>
        <v/>
      </c>
      <c r="G138" s="16">
        <f>IF($A138="","",IF($E$207=0,0,ROUND($C$4*E138/$E$207,2)))</f>
        <v/>
      </c>
      <c r="H138" s="24">
        <f>IF($A138="","",F138+G138)</f>
        <v/>
      </c>
      <c r="I138" s="24">
        <f>IF($A138="","",ROUND(H138/12,2))</f>
        <v/>
      </c>
    </row>
    <row r="139">
      <c r="A139" s="13" t="n"/>
      <c r="B139" s="30" t="n"/>
      <c r="C139" s="21" t="n"/>
      <c r="D139" s="29">
        <f>IF($A139="","",IF($B$2="A partes iguales",1,N($B139)))</f>
        <v/>
      </c>
      <c r="E139" s="29">
        <f>IF($A139="","",IF($C139="No",0,D139))</f>
        <v/>
      </c>
      <c r="F139" s="16">
        <f>IF($A139="","",IF($D$207=0,0,ROUND($C$3*D139/$D$207,2)))</f>
        <v/>
      </c>
      <c r="G139" s="16">
        <f>IF($A139="","",IF($E$207=0,0,ROUND($C$4*E139/$E$207,2)))</f>
        <v/>
      </c>
      <c r="H139" s="24">
        <f>IF($A139="","",F139+G139)</f>
        <v/>
      </c>
      <c r="I139" s="24">
        <f>IF($A139="","",ROUND(H139/12,2))</f>
        <v/>
      </c>
    </row>
    <row r="140">
      <c r="A140" s="13" t="n"/>
      <c r="B140" s="30" t="n"/>
      <c r="C140" s="21" t="n"/>
      <c r="D140" s="29">
        <f>IF($A140="","",IF($B$2="A partes iguales",1,N($B140)))</f>
        <v/>
      </c>
      <c r="E140" s="29">
        <f>IF($A140="","",IF($C140="No",0,D140))</f>
        <v/>
      </c>
      <c r="F140" s="16">
        <f>IF($A140="","",IF($D$207=0,0,ROUND($C$3*D140/$D$207,2)))</f>
        <v/>
      </c>
      <c r="G140" s="16">
        <f>IF($A140="","",IF($E$207=0,0,ROUND($C$4*E140/$E$207,2)))</f>
        <v/>
      </c>
      <c r="H140" s="24">
        <f>IF($A140="","",F140+G140)</f>
        <v/>
      </c>
      <c r="I140" s="24">
        <f>IF($A140="","",ROUND(H140/12,2))</f>
        <v/>
      </c>
    </row>
    <row r="141">
      <c r="A141" s="13" t="n"/>
      <c r="B141" s="30" t="n"/>
      <c r="C141" s="21" t="n"/>
      <c r="D141" s="29">
        <f>IF($A141="","",IF($B$2="A partes iguales",1,N($B141)))</f>
        <v/>
      </c>
      <c r="E141" s="29">
        <f>IF($A141="","",IF($C141="No",0,D141))</f>
        <v/>
      </c>
      <c r="F141" s="16">
        <f>IF($A141="","",IF($D$207=0,0,ROUND($C$3*D141/$D$207,2)))</f>
        <v/>
      </c>
      <c r="G141" s="16">
        <f>IF($A141="","",IF($E$207=0,0,ROUND($C$4*E141/$E$207,2)))</f>
        <v/>
      </c>
      <c r="H141" s="24">
        <f>IF($A141="","",F141+G141)</f>
        <v/>
      </c>
      <c r="I141" s="24">
        <f>IF($A141="","",ROUND(H141/12,2))</f>
        <v/>
      </c>
    </row>
    <row r="142">
      <c r="A142" s="13" t="n"/>
      <c r="B142" s="30" t="n"/>
      <c r="C142" s="21" t="n"/>
      <c r="D142" s="29">
        <f>IF($A142="","",IF($B$2="A partes iguales",1,N($B142)))</f>
        <v/>
      </c>
      <c r="E142" s="29">
        <f>IF($A142="","",IF($C142="No",0,D142))</f>
        <v/>
      </c>
      <c r="F142" s="16">
        <f>IF($A142="","",IF($D$207=0,0,ROUND($C$3*D142/$D$207,2)))</f>
        <v/>
      </c>
      <c r="G142" s="16">
        <f>IF($A142="","",IF($E$207=0,0,ROUND($C$4*E142/$E$207,2)))</f>
        <v/>
      </c>
      <c r="H142" s="24">
        <f>IF($A142="","",F142+G142)</f>
        <v/>
      </c>
      <c r="I142" s="24">
        <f>IF($A142="","",ROUND(H142/12,2))</f>
        <v/>
      </c>
    </row>
    <row r="143">
      <c r="A143" s="13" t="n"/>
      <c r="B143" s="30" t="n"/>
      <c r="C143" s="21" t="n"/>
      <c r="D143" s="29">
        <f>IF($A143="","",IF($B$2="A partes iguales",1,N($B143)))</f>
        <v/>
      </c>
      <c r="E143" s="29">
        <f>IF($A143="","",IF($C143="No",0,D143))</f>
        <v/>
      </c>
      <c r="F143" s="16">
        <f>IF($A143="","",IF($D$207=0,0,ROUND($C$3*D143/$D$207,2)))</f>
        <v/>
      </c>
      <c r="G143" s="16">
        <f>IF($A143="","",IF($E$207=0,0,ROUND($C$4*E143/$E$207,2)))</f>
        <v/>
      </c>
      <c r="H143" s="24">
        <f>IF($A143="","",F143+G143)</f>
        <v/>
      </c>
      <c r="I143" s="24">
        <f>IF($A143="","",ROUND(H143/12,2))</f>
        <v/>
      </c>
    </row>
    <row r="144">
      <c r="A144" s="13" t="n"/>
      <c r="B144" s="30" t="n"/>
      <c r="C144" s="21" t="n"/>
      <c r="D144" s="29">
        <f>IF($A144="","",IF($B$2="A partes iguales",1,N($B144)))</f>
        <v/>
      </c>
      <c r="E144" s="29">
        <f>IF($A144="","",IF($C144="No",0,D144))</f>
        <v/>
      </c>
      <c r="F144" s="16">
        <f>IF($A144="","",IF($D$207=0,0,ROUND($C$3*D144/$D$207,2)))</f>
        <v/>
      </c>
      <c r="G144" s="16">
        <f>IF($A144="","",IF($E$207=0,0,ROUND($C$4*E144/$E$207,2)))</f>
        <v/>
      </c>
      <c r="H144" s="24">
        <f>IF($A144="","",F144+G144)</f>
        <v/>
      </c>
      <c r="I144" s="24">
        <f>IF($A144="","",ROUND(H144/12,2))</f>
        <v/>
      </c>
    </row>
    <row r="145">
      <c r="A145" s="13" t="n"/>
      <c r="B145" s="30" t="n"/>
      <c r="C145" s="21" t="n"/>
      <c r="D145" s="29">
        <f>IF($A145="","",IF($B$2="A partes iguales",1,N($B145)))</f>
        <v/>
      </c>
      <c r="E145" s="29">
        <f>IF($A145="","",IF($C145="No",0,D145))</f>
        <v/>
      </c>
      <c r="F145" s="16">
        <f>IF($A145="","",IF($D$207=0,0,ROUND($C$3*D145/$D$207,2)))</f>
        <v/>
      </c>
      <c r="G145" s="16">
        <f>IF($A145="","",IF($E$207=0,0,ROUND($C$4*E145/$E$207,2)))</f>
        <v/>
      </c>
      <c r="H145" s="24">
        <f>IF($A145="","",F145+G145)</f>
        <v/>
      </c>
      <c r="I145" s="24">
        <f>IF($A145="","",ROUND(H145/12,2))</f>
        <v/>
      </c>
    </row>
    <row r="146">
      <c r="A146" s="13" t="n"/>
      <c r="B146" s="30" t="n"/>
      <c r="C146" s="21" t="n"/>
      <c r="D146" s="29">
        <f>IF($A146="","",IF($B$2="A partes iguales",1,N($B146)))</f>
        <v/>
      </c>
      <c r="E146" s="29">
        <f>IF($A146="","",IF($C146="No",0,D146))</f>
        <v/>
      </c>
      <c r="F146" s="16">
        <f>IF($A146="","",IF($D$207=0,0,ROUND($C$3*D146/$D$207,2)))</f>
        <v/>
      </c>
      <c r="G146" s="16">
        <f>IF($A146="","",IF($E$207=0,0,ROUND($C$4*E146/$E$207,2)))</f>
        <v/>
      </c>
      <c r="H146" s="24">
        <f>IF($A146="","",F146+G146)</f>
        <v/>
      </c>
      <c r="I146" s="24">
        <f>IF($A146="","",ROUND(H146/12,2))</f>
        <v/>
      </c>
    </row>
    <row r="147">
      <c r="A147" s="13" t="n"/>
      <c r="B147" s="30" t="n"/>
      <c r="C147" s="21" t="n"/>
      <c r="D147" s="29">
        <f>IF($A147="","",IF($B$2="A partes iguales",1,N($B147)))</f>
        <v/>
      </c>
      <c r="E147" s="29">
        <f>IF($A147="","",IF($C147="No",0,D147))</f>
        <v/>
      </c>
      <c r="F147" s="16">
        <f>IF($A147="","",IF($D$207=0,0,ROUND($C$3*D147/$D$207,2)))</f>
        <v/>
      </c>
      <c r="G147" s="16">
        <f>IF($A147="","",IF($E$207=0,0,ROUND($C$4*E147/$E$207,2)))</f>
        <v/>
      </c>
      <c r="H147" s="24">
        <f>IF($A147="","",F147+G147)</f>
        <v/>
      </c>
      <c r="I147" s="24">
        <f>IF($A147="","",ROUND(H147/12,2))</f>
        <v/>
      </c>
    </row>
    <row r="148">
      <c r="A148" s="13" t="n"/>
      <c r="B148" s="30" t="n"/>
      <c r="C148" s="21" t="n"/>
      <c r="D148" s="29">
        <f>IF($A148="","",IF($B$2="A partes iguales",1,N($B148)))</f>
        <v/>
      </c>
      <c r="E148" s="29">
        <f>IF($A148="","",IF($C148="No",0,D148))</f>
        <v/>
      </c>
      <c r="F148" s="16">
        <f>IF($A148="","",IF($D$207=0,0,ROUND($C$3*D148/$D$207,2)))</f>
        <v/>
      </c>
      <c r="G148" s="16">
        <f>IF($A148="","",IF($E$207=0,0,ROUND($C$4*E148/$E$207,2)))</f>
        <v/>
      </c>
      <c r="H148" s="24">
        <f>IF($A148="","",F148+G148)</f>
        <v/>
      </c>
      <c r="I148" s="24">
        <f>IF($A148="","",ROUND(H148/12,2))</f>
        <v/>
      </c>
    </row>
    <row r="149">
      <c r="A149" s="13" t="n"/>
      <c r="B149" s="30" t="n"/>
      <c r="C149" s="21" t="n"/>
      <c r="D149" s="29">
        <f>IF($A149="","",IF($B$2="A partes iguales",1,N($B149)))</f>
        <v/>
      </c>
      <c r="E149" s="29">
        <f>IF($A149="","",IF($C149="No",0,D149))</f>
        <v/>
      </c>
      <c r="F149" s="16">
        <f>IF($A149="","",IF($D$207=0,0,ROUND($C$3*D149/$D$207,2)))</f>
        <v/>
      </c>
      <c r="G149" s="16">
        <f>IF($A149="","",IF($E$207=0,0,ROUND($C$4*E149/$E$207,2)))</f>
        <v/>
      </c>
      <c r="H149" s="24">
        <f>IF($A149="","",F149+G149)</f>
        <v/>
      </c>
      <c r="I149" s="24">
        <f>IF($A149="","",ROUND(H149/12,2))</f>
        <v/>
      </c>
    </row>
    <row r="150">
      <c r="A150" s="13" t="n"/>
      <c r="B150" s="30" t="n"/>
      <c r="C150" s="21" t="n"/>
      <c r="D150" s="29">
        <f>IF($A150="","",IF($B$2="A partes iguales",1,N($B150)))</f>
        <v/>
      </c>
      <c r="E150" s="29">
        <f>IF($A150="","",IF($C150="No",0,D150))</f>
        <v/>
      </c>
      <c r="F150" s="16">
        <f>IF($A150="","",IF($D$207=0,0,ROUND($C$3*D150/$D$207,2)))</f>
        <v/>
      </c>
      <c r="G150" s="16">
        <f>IF($A150="","",IF($E$207=0,0,ROUND($C$4*E150/$E$207,2)))</f>
        <v/>
      </c>
      <c r="H150" s="24">
        <f>IF($A150="","",F150+G150)</f>
        <v/>
      </c>
      <c r="I150" s="24">
        <f>IF($A150="","",ROUND(H150/12,2))</f>
        <v/>
      </c>
    </row>
    <row r="151">
      <c r="A151" s="13" t="n"/>
      <c r="B151" s="30" t="n"/>
      <c r="C151" s="21" t="n"/>
      <c r="D151" s="29">
        <f>IF($A151="","",IF($B$2="A partes iguales",1,N($B151)))</f>
        <v/>
      </c>
      <c r="E151" s="29">
        <f>IF($A151="","",IF($C151="No",0,D151))</f>
        <v/>
      </c>
      <c r="F151" s="16">
        <f>IF($A151="","",IF($D$207=0,0,ROUND($C$3*D151/$D$207,2)))</f>
        <v/>
      </c>
      <c r="G151" s="16">
        <f>IF($A151="","",IF($E$207=0,0,ROUND($C$4*E151/$E$207,2)))</f>
        <v/>
      </c>
      <c r="H151" s="24">
        <f>IF($A151="","",F151+G151)</f>
        <v/>
      </c>
      <c r="I151" s="24">
        <f>IF($A151="","",ROUND(H151/12,2))</f>
        <v/>
      </c>
    </row>
    <row r="152">
      <c r="A152" s="13" t="n"/>
      <c r="B152" s="30" t="n"/>
      <c r="C152" s="21" t="n"/>
      <c r="D152" s="29">
        <f>IF($A152="","",IF($B$2="A partes iguales",1,N($B152)))</f>
        <v/>
      </c>
      <c r="E152" s="29">
        <f>IF($A152="","",IF($C152="No",0,D152))</f>
        <v/>
      </c>
      <c r="F152" s="16">
        <f>IF($A152="","",IF($D$207=0,0,ROUND($C$3*D152/$D$207,2)))</f>
        <v/>
      </c>
      <c r="G152" s="16">
        <f>IF($A152="","",IF($E$207=0,0,ROUND($C$4*E152/$E$207,2)))</f>
        <v/>
      </c>
      <c r="H152" s="24">
        <f>IF($A152="","",F152+G152)</f>
        <v/>
      </c>
      <c r="I152" s="24">
        <f>IF($A152="","",ROUND(H152/12,2))</f>
        <v/>
      </c>
    </row>
    <row r="153">
      <c r="A153" s="13" t="n"/>
      <c r="B153" s="30" t="n"/>
      <c r="C153" s="21" t="n"/>
      <c r="D153" s="29">
        <f>IF($A153="","",IF($B$2="A partes iguales",1,N($B153)))</f>
        <v/>
      </c>
      <c r="E153" s="29">
        <f>IF($A153="","",IF($C153="No",0,D153))</f>
        <v/>
      </c>
      <c r="F153" s="16">
        <f>IF($A153="","",IF($D$207=0,0,ROUND($C$3*D153/$D$207,2)))</f>
        <v/>
      </c>
      <c r="G153" s="16">
        <f>IF($A153="","",IF($E$207=0,0,ROUND($C$4*E153/$E$207,2)))</f>
        <v/>
      </c>
      <c r="H153" s="24">
        <f>IF($A153="","",F153+G153)</f>
        <v/>
      </c>
      <c r="I153" s="24">
        <f>IF($A153="","",ROUND(H153/12,2))</f>
        <v/>
      </c>
    </row>
    <row r="154">
      <c r="A154" s="13" t="n"/>
      <c r="B154" s="30" t="n"/>
      <c r="C154" s="21" t="n"/>
      <c r="D154" s="29">
        <f>IF($A154="","",IF($B$2="A partes iguales",1,N($B154)))</f>
        <v/>
      </c>
      <c r="E154" s="29">
        <f>IF($A154="","",IF($C154="No",0,D154))</f>
        <v/>
      </c>
      <c r="F154" s="16">
        <f>IF($A154="","",IF($D$207=0,0,ROUND($C$3*D154/$D$207,2)))</f>
        <v/>
      </c>
      <c r="G154" s="16">
        <f>IF($A154="","",IF($E$207=0,0,ROUND($C$4*E154/$E$207,2)))</f>
        <v/>
      </c>
      <c r="H154" s="24">
        <f>IF($A154="","",F154+G154)</f>
        <v/>
      </c>
      <c r="I154" s="24">
        <f>IF($A154="","",ROUND(H154/12,2))</f>
        <v/>
      </c>
    </row>
    <row r="155">
      <c r="A155" s="13" t="n"/>
      <c r="B155" s="30" t="n"/>
      <c r="C155" s="21" t="n"/>
      <c r="D155" s="29">
        <f>IF($A155="","",IF($B$2="A partes iguales",1,N($B155)))</f>
        <v/>
      </c>
      <c r="E155" s="29">
        <f>IF($A155="","",IF($C155="No",0,D155))</f>
        <v/>
      </c>
      <c r="F155" s="16">
        <f>IF($A155="","",IF($D$207=0,0,ROUND($C$3*D155/$D$207,2)))</f>
        <v/>
      </c>
      <c r="G155" s="16">
        <f>IF($A155="","",IF($E$207=0,0,ROUND($C$4*E155/$E$207,2)))</f>
        <v/>
      </c>
      <c r="H155" s="24">
        <f>IF($A155="","",F155+G155)</f>
        <v/>
      </c>
      <c r="I155" s="24">
        <f>IF($A155="","",ROUND(H155/12,2))</f>
        <v/>
      </c>
    </row>
    <row r="156">
      <c r="A156" s="13" t="n"/>
      <c r="B156" s="30" t="n"/>
      <c r="C156" s="21" t="n"/>
      <c r="D156" s="29">
        <f>IF($A156="","",IF($B$2="A partes iguales",1,N($B156)))</f>
        <v/>
      </c>
      <c r="E156" s="29">
        <f>IF($A156="","",IF($C156="No",0,D156))</f>
        <v/>
      </c>
      <c r="F156" s="16">
        <f>IF($A156="","",IF($D$207=0,0,ROUND($C$3*D156/$D$207,2)))</f>
        <v/>
      </c>
      <c r="G156" s="16">
        <f>IF($A156="","",IF($E$207=0,0,ROUND($C$4*E156/$E$207,2)))</f>
        <v/>
      </c>
      <c r="H156" s="24">
        <f>IF($A156="","",F156+G156)</f>
        <v/>
      </c>
      <c r="I156" s="24">
        <f>IF($A156="","",ROUND(H156/12,2))</f>
        <v/>
      </c>
    </row>
    <row r="157">
      <c r="A157" s="13" t="n"/>
      <c r="B157" s="30" t="n"/>
      <c r="C157" s="21" t="n"/>
      <c r="D157" s="29">
        <f>IF($A157="","",IF($B$2="A partes iguales",1,N($B157)))</f>
        <v/>
      </c>
      <c r="E157" s="29">
        <f>IF($A157="","",IF($C157="No",0,D157))</f>
        <v/>
      </c>
      <c r="F157" s="16">
        <f>IF($A157="","",IF($D$207=0,0,ROUND($C$3*D157/$D$207,2)))</f>
        <v/>
      </c>
      <c r="G157" s="16">
        <f>IF($A157="","",IF($E$207=0,0,ROUND($C$4*E157/$E$207,2)))</f>
        <v/>
      </c>
      <c r="H157" s="24">
        <f>IF($A157="","",F157+G157)</f>
        <v/>
      </c>
      <c r="I157" s="24">
        <f>IF($A157="","",ROUND(H157/12,2))</f>
        <v/>
      </c>
    </row>
    <row r="158">
      <c r="A158" s="13" t="n"/>
      <c r="B158" s="30" t="n"/>
      <c r="C158" s="21" t="n"/>
      <c r="D158" s="29">
        <f>IF($A158="","",IF($B$2="A partes iguales",1,N($B158)))</f>
        <v/>
      </c>
      <c r="E158" s="29">
        <f>IF($A158="","",IF($C158="No",0,D158))</f>
        <v/>
      </c>
      <c r="F158" s="16">
        <f>IF($A158="","",IF($D$207=0,0,ROUND($C$3*D158/$D$207,2)))</f>
        <v/>
      </c>
      <c r="G158" s="16">
        <f>IF($A158="","",IF($E$207=0,0,ROUND($C$4*E158/$E$207,2)))</f>
        <v/>
      </c>
      <c r="H158" s="24">
        <f>IF($A158="","",F158+G158)</f>
        <v/>
      </c>
      <c r="I158" s="24">
        <f>IF($A158="","",ROUND(H158/12,2))</f>
        <v/>
      </c>
    </row>
    <row r="159">
      <c r="A159" s="13" t="n"/>
      <c r="B159" s="30" t="n"/>
      <c r="C159" s="21" t="n"/>
      <c r="D159" s="29">
        <f>IF($A159="","",IF($B$2="A partes iguales",1,N($B159)))</f>
        <v/>
      </c>
      <c r="E159" s="29">
        <f>IF($A159="","",IF($C159="No",0,D159))</f>
        <v/>
      </c>
      <c r="F159" s="16">
        <f>IF($A159="","",IF($D$207=0,0,ROUND($C$3*D159/$D$207,2)))</f>
        <v/>
      </c>
      <c r="G159" s="16">
        <f>IF($A159="","",IF($E$207=0,0,ROUND($C$4*E159/$E$207,2)))</f>
        <v/>
      </c>
      <c r="H159" s="24">
        <f>IF($A159="","",F159+G159)</f>
        <v/>
      </c>
      <c r="I159" s="24">
        <f>IF($A159="","",ROUND(H159/12,2))</f>
        <v/>
      </c>
    </row>
    <row r="160">
      <c r="A160" s="13" t="n"/>
      <c r="B160" s="30" t="n"/>
      <c r="C160" s="21" t="n"/>
      <c r="D160" s="29">
        <f>IF($A160="","",IF($B$2="A partes iguales",1,N($B160)))</f>
        <v/>
      </c>
      <c r="E160" s="29">
        <f>IF($A160="","",IF($C160="No",0,D160))</f>
        <v/>
      </c>
      <c r="F160" s="16">
        <f>IF($A160="","",IF($D$207=0,0,ROUND($C$3*D160/$D$207,2)))</f>
        <v/>
      </c>
      <c r="G160" s="16">
        <f>IF($A160="","",IF($E$207=0,0,ROUND($C$4*E160/$E$207,2)))</f>
        <v/>
      </c>
      <c r="H160" s="24">
        <f>IF($A160="","",F160+G160)</f>
        <v/>
      </c>
      <c r="I160" s="24">
        <f>IF($A160="","",ROUND(H160/12,2))</f>
        <v/>
      </c>
    </row>
    <row r="161">
      <c r="A161" s="13" t="n"/>
      <c r="B161" s="30" t="n"/>
      <c r="C161" s="21" t="n"/>
      <c r="D161" s="29">
        <f>IF($A161="","",IF($B$2="A partes iguales",1,N($B161)))</f>
        <v/>
      </c>
      <c r="E161" s="29">
        <f>IF($A161="","",IF($C161="No",0,D161))</f>
        <v/>
      </c>
      <c r="F161" s="16">
        <f>IF($A161="","",IF($D$207=0,0,ROUND($C$3*D161/$D$207,2)))</f>
        <v/>
      </c>
      <c r="G161" s="16">
        <f>IF($A161="","",IF($E$207=0,0,ROUND($C$4*E161/$E$207,2)))</f>
        <v/>
      </c>
      <c r="H161" s="24">
        <f>IF($A161="","",F161+G161)</f>
        <v/>
      </c>
      <c r="I161" s="24">
        <f>IF($A161="","",ROUND(H161/12,2))</f>
        <v/>
      </c>
    </row>
    <row r="162">
      <c r="A162" s="13" t="n"/>
      <c r="B162" s="30" t="n"/>
      <c r="C162" s="21" t="n"/>
      <c r="D162" s="29">
        <f>IF($A162="","",IF($B$2="A partes iguales",1,N($B162)))</f>
        <v/>
      </c>
      <c r="E162" s="29">
        <f>IF($A162="","",IF($C162="No",0,D162))</f>
        <v/>
      </c>
      <c r="F162" s="16">
        <f>IF($A162="","",IF($D$207=0,0,ROUND($C$3*D162/$D$207,2)))</f>
        <v/>
      </c>
      <c r="G162" s="16">
        <f>IF($A162="","",IF($E$207=0,0,ROUND($C$4*E162/$E$207,2)))</f>
        <v/>
      </c>
      <c r="H162" s="24">
        <f>IF($A162="","",F162+G162)</f>
        <v/>
      </c>
      <c r="I162" s="24">
        <f>IF($A162="","",ROUND(H162/12,2))</f>
        <v/>
      </c>
    </row>
    <row r="163">
      <c r="A163" s="13" t="n"/>
      <c r="B163" s="30" t="n"/>
      <c r="C163" s="21" t="n"/>
      <c r="D163" s="29">
        <f>IF($A163="","",IF($B$2="A partes iguales",1,N($B163)))</f>
        <v/>
      </c>
      <c r="E163" s="29">
        <f>IF($A163="","",IF($C163="No",0,D163))</f>
        <v/>
      </c>
      <c r="F163" s="16">
        <f>IF($A163="","",IF($D$207=0,0,ROUND($C$3*D163/$D$207,2)))</f>
        <v/>
      </c>
      <c r="G163" s="16">
        <f>IF($A163="","",IF($E$207=0,0,ROUND($C$4*E163/$E$207,2)))</f>
        <v/>
      </c>
      <c r="H163" s="24">
        <f>IF($A163="","",F163+G163)</f>
        <v/>
      </c>
      <c r="I163" s="24">
        <f>IF($A163="","",ROUND(H163/12,2))</f>
        <v/>
      </c>
    </row>
    <row r="164">
      <c r="A164" s="13" t="n"/>
      <c r="B164" s="30" t="n"/>
      <c r="C164" s="21" t="n"/>
      <c r="D164" s="29">
        <f>IF($A164="","",IF($B$2="A partes iguales",1,N($B164)))</f>
        <v/>
      </c>
      <c r="E164" s="29">
        <f>IF($A164="","",IF($C164="No",0,D164))</f>
        <v/>
      </c>
      <c r="F164" s="16">
        <f>IF($A164="","",IF($D$207=0,0,ROUND($C$3*D164/$D$207,2)))</f>
        <v/>
      </c>
      <c r="G164" s="16">
        <f>IF($A164="","",IF($E$207=0,0,ROUND($C$4*E164/$E$207,2)))</f>
        <v/>
      </c>
      <c r="H164" s="24">
        <f>IF($A164="","",F164+G164)</f>
        <v/>
      </c>
      <c r="I164" s="24">
        <f>IF($A164="","",ROUND(H164/12,2))</f>
        <v/>
      </c>
    </row>
    <row r="165">
      <c r="A165" s="13" t="n"/>
      <c r="B165" s="30" t="n"/>
      <c r="C165" s="21" t="n"/>
      <c r="D165" s="29">
        <f>IF($A165="","",IF($B$2="A partes iguales",1,N($B165)))</f>
        <v/>
      </c>
      <c r="E165" s="29">
        <f>IF($A165="","",IF($C165="No",0,D165))</f>
        <v/>
      </c>
      <c r="F165" s="16">
        <f>IF($A165="","",IF($D$207=0,0,ROUND($C$3*D165/$D$207,2)))</f>
        <v/>
      </c>
      <c r="G165" s="16">
        <f>IF($A165="","",IF($E$207=0,0,ROUND($C$4*E165/$E$207,2)))</f>
        <v/>
      </c>
      <c r="H165" s="24">
        <f>IF($A165="","",F165+G165)</f>
        <v/>
      </c>
      <c r="I165" s="24">
        <f>IF($A165="","",ROUND(H165/12,2))</f>
        <v/>
      </c>
    </row>
    <row r="166">
      <c r="A166" s="13" t="n"/>
      <c r="B166" s="30" t="n"/>
      <c r="C166" s="21" t="n"/>
      <c r="D166" s="29">
        <f>IF($A166="","",IF($B$2="A partes iguales",1,N($B166)))</f>
        <v/>
      </c>
      <c r="E166" s="29">
        <f>IF($A166="","",IF($C166="No",0,D166))</f>
        <v/>
      </c>
      <c r="F166" s="16">
        <f>IF($A166="","",IF($D$207=0,0,ROUND($C$3*D166/$D$207,2)))</f>
        <v/>
      </c>
      <c r="G166" s="16">
        <f>IF($A166="","",IF($E$207=0,0,ROUND($C$4*E166/$E$207,2)))</f>
        <v/>
      </c>
      <c r="H166" s="24">
        <f>IF($A166="","",F166+G166)</f>
        <v/>
      </c>
      <c r="I166" s="24">
        <f>IF($A166="","",ROUND(H166/12,2))</f>
        <v/>
      </c>
    </row>
    <row r="167">
      <c r="A167" s="13" t="n"/>
      <c r="B167" s="30" t="n"/>
      <c r="C167" s="21" t="n"/>
      <c r="D167" s="29">
        <f>IF($A167="","",IF($B$2="A partes iguales",1,N($B167)))</f>
        <v/>
      </c>
      <c r="E167" s="29">
        <f>IF($A167="","",IF($C167="No",0,D167))</f>
        <v/>
      </c>
      <c r="F167" s="16">
        <f>IF($A167="","",IF($D$207=0,0,ROUND($C$3*D167/$D$207,2)))</f>
        <v/>
      </c>
      <c r="G167" s="16">
        <f>IF($A167="","",IF($E$207=0,0,ROUND($C$4*E167/$E$207,2)))</f>
        <v/>
      </c>
      <c r="H167" s="24">
        <f>IF($A167="","",F167+G167)</f>
        <v/>
      </c>
      <c r="I167" s="24">
        <f>IF($A167="","",ROUND(H167/12,2))</f>
        <v/>
      </c>
    </row>
    <row r="168">
      <c r="A168" s="13" t="n"/>
      <c r="B168" s="30" t="n"/>
      <c r="C168" s="21" t="n"/>
      <c r="D168" s="29">
        <f>IF($A168="","",IF($B$2="A partes iguales",1,N($B168)))</f>
        <v/>
      </c>
      <c r="E168" s="29">
        <f>IF($A168="","",IF($C168="No",0,D168))</f>
        <v/>
      </c>
      <c r="F168" s="16">
        <f>IF($A168="","",IF($D$207=0,0,ROUND($C$3*D168/$D$207,2)))</f>
        <v/>
      </c>
      <c r="G168" s="16">
        <f>IF($A168="","",IF($E$207=0,0,ROUND($C$4*E168/$E$207,2)))</f>
        <v/>
      </c>
      <c r="H168" s="24">
        <f>IF($A168="","",F168+G168)</f>
        <v/>
      </c>
      <c r="I168" s="24">
        <f>IF($A168="","",ROUND(H168/12,2))</f>
        <v/>
      </c>
    </row>
    <row r="169">
      <c r="A169" s="13" t="n"/>
      <c r="B169" s="30" t="n"/>
      <c r="C169" s="21" t="n"/>
      <c r="D169" s="29">
        <f>IF($A169="","",IF($B$2="A partes iguales",1,N($B169)))</f>
        <v/>
      </c>
      <c r="E169" s="29">
        <f>IF($A169="","",IF($C169="No",0,D169))</f>
        <v/>
      </c>
      <c r="F169" s="16">
        <f>IF($A169="","",IF($D$207=0,0,ROUND($C$3*D169/$D$207,2)))</f>
        <v/>
      </c>
      <c r="G169" s="16">
        <f>IF($A169="","",IF($E$207=0,0,ROUND($C$4*E169/$E$207,2)))</f>
        <v/>
      </c>
      <c r="H169" s="24">
        <f>IF($A169="","",F169+G169)</f>
        <v/>
      </c>
      <c r="I169" s="24">
        <f>IF($A169="","",ROUND(H169/12,2))</f>
        <v/>
      </c>
    </row>
    <row r="170">
      <c r="A170" s="13" t="n"/>
      <c r="B170" s="30" t="n"/>
      <c r="C170" s="21" t="n"/>
      <c r="D170" s="29">
        <f>IF($A170="","",IF($B$2="A partes iguales",1,N($B170)))</f>
        <v/>
      </c>
      <c r="E170" s="29">
        <f>IF($A170="","",IF($C170="No",0,D170))</f>
        <v/>
      </c>
      <c r="F170" s="16">
        <f>IF($A170="","",IF($D$207=0,0,ROUND($C$3*D170/$D$207,2)))</f>
        <v/>
      </c>
      <c r="G170" s="16">
        <f>IF($A170="","",IF($E$207=0,0,ROUND($C$4*E170/$E$207,2)))</f>
        <v/>
      </c>
      <c r="H170" s="24">
        <f>IF($A170="","",F170+G170)</f>
        <v/>
      </c>
      <c r="I170" s="24">
        <f>IF($A170="","",ROUND(H170/12,2))</f>
        <v/>
      </c>
    </row>
    <row r="171">
      <c r="A171" s="13" t="n"/>
      <c r="B171" s="30" t="n"/>
      <c r="C171" s="21" t="n"/>
      <c r="D171" s="29">
        <f>IF($A171="","",IF($B$2="A partes iguales",1,N($B171)))</f>
        <v/>
      </c>
      <c r="E171" s="29">
        <f>IF($A171="","",IF($C171="No",0,D171))</f>
        <v/>
      </c>
      <c r="F171" s="16">
        <f>IF($A171="","",IF($D$207=0,0,ROUND($C$3*D171/$D$207,2)))</f>
        <v/>
      </c>
      <c r="G171" s="16">
        <f>IF($A171="","",IF($E$207=0,0,ROUND($C$4*E171/$E$207,2)))</f>
        <v/>
      </c>
      <c r="H171" s="24">
        <f>IF($A171="","",F171+G171)</f>
        <v/>
      </c>
      <c r="I171" s="24">
        <f>IF($A171="","",ROUND(H171/12,2))</f>
        <v/>
      </c>
    </row>
    <row r="172">
      <c r="A172" s="13" t="n"/>
      <c r="B172" s="30" t="n"/>
      <c r="C172" s="21" t="n"/>
      <c r="D172" s="29">
        <f>IF($A172="","",IF($B$2="A partes iguales",1,N($B172)))</f>
        <v/>
      </c>
      <c r="E172" s="29">
        <f>IF($A172="","",IF($C172="No",0,D172))</f>
        <v/>
      </c>
      <c r="F172" s="16">
        <f>IF($A172="","",IF($D$207=0,0,ROUND($C$3*D172/$D$207,2)))</f>
        <v/>
      </c>
      <c r="G172" s="16">
        <f>IF($A172="","",IF($E$207=0,0,ROUND($C$4*E172/$E$207,2)))</f>
        <v/>
      </c>
      <c r="H172" s="24">
        <f>IF($A172="","",F172+G172)</f>
        <v/>
      </c>
      <c r="I172" s="24">
        <f>IF($A172="","",ROUND(H172/12,2))</f>
        <v/>
      </c>
    </row>
    <row r="173">
      <c r="A173" s="13" t="n"/>
      <c r="B173" s="30" t="n"/>
      <c r="C173" s="21" t="n"/>
      <c r="D173" s="29">
        <f>IF($A173="","",IF($B$2="A partes iguales",1,N($B173)))</f>
        <v/>
      </c>
      <c r="E173" s="29">
        <f>IF($A173="","",IF($C173="No",0,D173))</f>
        <v/>
      </c>
      <c r="F173" s="16">
        <f>IF($A173="","",IF($D$207=0,0,ROUND($C$3*D173/$D$207,2)))</f>
        <v/>
      </c>
      <c r="G173" s="16">
        <f>IF($A173="","",IF($E$207=0,0,ROUND($C$4*E173/$E$207,2)))</f>
        <v/>
      </c>
      <c r="H173" s="24">
        <f>IF($A173="","",F173+G173)</f>
        <v/>
      </c>
      <c r="I173" s="24">
        <f>IF($A173="","",ROUND(H173/12,2))</f>
        <v/>
      </c>
    </row>
    <row r="174">
      <c r="A174" s="13" t="n"/>
      <c r="B174" s="30" t="n"/>
      <c r="C174" s="21" t="n"/>
      <c r="D174" s="29">
        <f>IF($A174="","",IF($B$2="A partes iguales",1,N($B174)))</f>
        <v/>
      </c>
      <c r="E174" s="29">
        <f>IF($A174="","",IF($C174="No",0,D174))</f>
        <v/>
      </c>
      <c r="F174" s="16">
        <f>IF($A174="","",IF($D$207=0,0,ROUND($C$3*D174/$D$207,2)))</f>
        <v/>
      </c>
      <c r="G174" s="16">
        <f>IF($A174="","",IF($E$207=0,0,ROUND($C$4*E174/$E$207,2)))</f>
        <v/>
      </c>
      <c r="H174" s="24">
        <f>IF($A174="","",F174+G174)</f>
        <v/>
      </c>
      <c r="I174" s="24">
        <f>IF($A174="","",ROUND(H174/12,2))</f>
        <v/>
      </c>
    </row>
    <row r="175">
      <c r="A175" s="13" t="n"/>
      <c r="B175" s="30" t="n"/>
      <c r="C175" s="21" t="n"/>
      <c r="D175" s="29">
        <f>IF($A175="","",IF($B$2="A partes iguales",1,N($B175)))</f>
        <v/>
      </c>
      <c r="E175" s="29">
        <f>IF($A175="","",IF($C175="No",0,D175))</f>
        <v/>
      </c>
      <c r="F175" s="16">
        <f>IF($A175="","",IF($D$207=0,0,ROUND($C$3*D175/$D$207,2)))</f>
        <v/>
      </c>
      <c r="G175" s="16">
        <f>IF($A175="","",IF($E$207=0,0,ROUND($C$4*E175/$E$207,2)))</f>
        <v/>
      </c>
      <c r="H175" s="24">
        <f>IF($A175="","",F175+G175)</f>
        <v/>
      </c>
      <c r="I175" s="24">
        <f>IF($A175="","",ROUND(H175/12,2))</f>
        <v/>
      </c>
    </row>
    <row r="176">
      <c r="A176" s="13" t="n"/>
      <c r="B176" s="30" t="n"/>
      <c r="C176" s="21" t="n"/>
      <c r="D176" s="29">
        <f>IF($A176="","",IF($B$2="A partes iguales",1,N($B176)))</f>
        <v/>
      </c>
      <c r="E176" s="29">
        <f>IF($A176="","",IF($C176="No",0,D176))</f>
        <v/>
      </c>
      <c r="F176" s="16">
        <f>IF($A176="","",IF($D$207=0,0,ROUND($C$3*D176/$D$207,2)))</f>
        <v/>
      </c>
      <c r="G176" s="16">
        <f>IF($A176="","",IF($E$207=0,0,ROUND($C$4*E176/$E$207,2)))</f>
        <v/>
      </c>
      <c r="H176" s="24">
        <f>IF($A176="","",F176+G176)</f>
        <v/>
      </c>
      <c r="I176" s="24">
        <f>IF($A176="","",ROUND(H176/12,2))</f>
        <v/>
      </c>
    </row>
    <row r="177">
      <c r="A177" s="13" t="n"/>
      <c r="B177" s="30" t="n"/>
      <c r="C177" s="21" t="n"/>
      <c r="D177" s="29">
        <f>IF($A177="","",IF($B$2="A partes iguales",1,N($B177)))</f>
        <v/>
      </c>
      <c r="E177" s="29">
        <f>IF($A177="","",IF($C177="No",0,D177))</f>
        <v/>
      </c>
      <c r="F177" s="16">
        <f>IF($A177="","",IF($D$207=0,0,ROUND($C$3*D177/$D$207,2)))</f>
        <v/>
      </c>
      <c r="G177" s="16">
        <f>IF($A177="","",IF($E$207=0,0,ROUND($C$4*E177/$E$207,2)))</f>
        <v/>
      </c>
      <c r="H177" s="24">
        <f>IF($A177="","",F177+G177)</f>
        <v/>
      </c>
      <c r="I177" s="24">
        <f>IF($A177="","",ROUND(H177/12,2))</f>
        <v/>
      </c>
    </row>
    <row r="178">
      <c r="A178" s="13" t="n"/>
      <c r="B178" s="30" t="n"/>
      <c r="C178" s="21" t="n"/>
      <c r="D178" s="29">
        <f>IF($A178="","",IF($B$2="A partes iguales",1,N($B178)))</f>
        <v/>
      </c>
      <c r="E178" s="29">
        <f>IF($A178="","",IF($C178="No",0,D178))</f>
        <v/>
      </c>
      <c r="F178" s="16">
        <f>IF($A178="","",IF($D$207=0,0,ROUND($C$3*D178/$D$207,2)))</f>
        <v/>
      </c>
      <c r="G178" s="16">
        <f>IF($A178="","",IF($E$207=0,0,ROUND($C$4*E178/$E$207,2)))</f>
        <v/>
      </c>
      <c r="H178" s="24">
        <f>IF($A178="","",F178+G178)</f>
        <v/>
      </c>
      <c r="I178" s="24">
        <f>IF($A178="","",ROUND(H178/12,2))</f>
        <v/>
      </c>
    </row>
    <row r="179">
      <c r="A179" s="13" t="n"/>
      <c r="B179" s="30" t="n"/>
      <c r="C179" s="21" t="n"/>
      <c r="D179" s="29">
        <f>IF($A179="","",IF($B$2="A partes iguales",1,N($B179)))</f>
        <v/>
      </c>
      <c r="E179" s="29">
        <f>IF($A179="","",IF($C179="No",0,D179))</f>
        <v/>
      </c>
      <c r="F179" s="16">
        <f>IF($A179="","",IF($D$207=0,0,ROUND($C$3*D179/$D$207,2)))</f>
        <v/>
      </c>
      <c r="G179" s="16">
        <f>IF($A179="","",IF($E$207=0,0,ROUND($C$4*E179/$E$207,2)))</f>
        <v/>
      </c>
      <c r="H179" s="24">
        <f>IF($A179="","",F179+G179)</f>
        <v/>
      </c>
      <c r="I179" s="24">
        <f>IF($A179="","",ROUND(H179/12,2))</f>
        <v/>
      </c>
    </row>
    <row r="180">
      <c r="A180" s="13" t="n"/>
      <c r="B180" s="30" t="n"/>
      <c r="C180" s="21" t="n"/>
      <c r="D180" s="29">
        <f>IF($A180="","",IF($B$2="A partes iguales",1,N($B180)))</f>
        <v/>
      </c>
      <c r="E180" s="29">
        <f>IF($A180="","",IF($C180="No",0,D180))</f>
        <v/>
      </c>
      <c r="F180" s="16">
        <f>IF($A180="","",IF($D$207=0,0,ROUND($C$3*D180/$D$207,2)))</f>
        <v/>
      </c>
      <c r="G180" s="16">
        <f>IF($A180="","",IF($E$207=0,0,ROUND($C$4*E180/$E$207,2)))</f>
        <v/>
      </c>
      <c r="H180" s="24">
        <f>IF($A180="","",F180+G180)</f>
        <v/>
      </c>
      <c r="I180" s="24">
        <f>IF($A180="","",ROUND(H180/12,2))</f>
        <v/>
      </c>
    </row>
    <row r="181">
      <c r="A181" s="13" t="n"/>
      <c r="B181" s="30" t="n"/>
      <c r="C181" s="21" t="n"/>
      <c r="D181" s="29">
        <f>IF($A181="","",IF($B$2="A partes iguales",1,N($B181)))</f>
        <v/>
      </c>
      <c r="E181" s="29">
        <f>IF($A181="","",IF($C181="No",0,D181))</f>
        <v/>
      </c>
      <c r="F181" s="16">
        <f>IF($A181="","",IF($D$207=0,0,ROUND($C$3*D181/$D$207,2)))</f>
        <v/>
      </c>
      <c r="G181" s="16">
        <f>IF($A181="","",IF($E$207=0,0,ROUND($C$4*E181/$E$207,2)))</f>
        <v/>
      </c>
      <c r="H181" s="24">
        <f>IF($A181="","",F181+G181)</f>
        <v/>
      </c>
      <c r="I181" s="24">
        <f>IF($A181="","",ROUND(H181/12,2))</f>
        <v/>
      </c>
    </row>
    <row r="182">
      <c r="A182" s="13" t="n"/>
      <c r="B182" s="30" t="n"/>
      <c r="C182" s="21" t="n"/>
      <c r="D182" s="29">
        <f>IF($A182="","",IF($B$2="A partes iguales",1,N($B182)))</f>
        <v/>
      </c>
      <c r="E182" s="29">
        <f>IF($A182="","",IF($C182="No",0,D182))</f>
        <v/>
      </c>
      <c r="F182" s="16">
        <f>IF($A182="","",IF($D$207=0,0,ROUND($C$3*D182/$D$207,2)))</f>
        <v/>
      </c>
      <c r="G182" s="16">
        <f>IF($A182="","",IF($E$207=0,0,ROUND($C$4*E182/$E$207,2)))</f>
        <v/>
      </c>
      <c r="H182" s="24">
        <f>IF($A182="","",F182+G182)</f>
        <v/>
      </c>
      <c r="I182" s="24">
        <f>IF($A182="","",ROUND(H182/12,2))</f>
        <v/>
      </c>
    </row>
    <row r="183">
      <c r="A183" s="13" t="n"/>
      <c r="B183" s="30" t="n"/>
      <c r="C183" s="21" t="n"/>
      <c r="D183" s="29">
        <f>IF($A183="","",IF($B$2="A partes iguales",1,N($B183)))</f>
        <v/>
      </c>
      <c r="E183" s="29">
        <f>IF($A183="","",IF($C183="No",0,D183))</f>
        <v/>
      </c>
      <c r="F183" s="16">
        <f>IF($A183="","",IF($D$207=0,0,ROUND($C$3*D183/$D$207,2)))</f>
        <v/>
      </c>
      <c r="G183" s="16">
        <f>IF($A183="","",IF($E$207=0,0,ROUND($C$4*E183/$E$207,2)))</f>
        <v/>
      </c>
      <c r="H183" s="24">
        <f>IF($A183="","",F183+G183)</f>
        <v/>
      </c>
      <c r="I183" s="24">
        <f>IF($A183="","",ROUND(H183/12,2))</f>
        <v/>
      </c>
    </row>
    <row r="184">
      <c r="A184" s="13" t="n"/>
      <c r="B184" s="30" t="n"/>
      <c r="C184" s="21" t="n"/>
      <c r="D184" s="29">
        <f>IF($A184="","",IF($B$2="A partes iguales",1,N($B184)))</f>
        <v/>
      </c>
      <c r="E184" s="29">
        <f>IF($A184="","",IF($C184="No",0,D184))</f>
        <v/>
      </c>
      <c r="F184" s="16">
        <f>IF($A184="","",IF($D$207=0,0,ROUND($C$3*D184/$D$207,2)))</f>
        <v/>
      </c>
      <c r="G184" s="16">
        <f>IF($A184="","",IF($E$207=0,0,ROUND($C$4*E184/$E$207,2)))</f>
        <v/>
      </c>
      <c r="H184" s="24">
        <f>IF($A184="","",F184+G184)</f>
        <v/>
      </c>
      <c r="I184" s="24">
        <f>IF($A184="","",ROUND(H184/12,2))</f>
        <v/>
      </c>
    </row>
    <row r="185">
      <c r="A185" s="13" t="n"/>
      <c r="B185" s="30" t="n"/>
      <c r="C185" s="21" t="n"/>
      <c r="D185" s="29">
        <f>IF($A185="","",IF($B$2="A partes iguales",1,N($B185)))</f>
        <v/>
      </c>
      <c r="E185" s="29">
        <f>IF($A185="","",IF($C185="No",0,D185))</f>
        <v/>
      </c>
      <c r="F185" s="16">
        <f>IF($A185="","",IF($D$207=0,0,ROUND($C$3*D185/$D$207,2)))</f>
        <v/>
      </c>
      <c r="G185" s="16">
        <f>IF($A185="","",IF($E$207=0,0,ROUND($C$4*E185/$E$207,2)))</f>
        <v/>
      </c>
      <c r="H185" s="24">
        <f>IF($A185="","",F185+G185)</f>
        <v/>
      </c>
      <c r="I185" s="24">
        <f>IF($A185="","",ROUND(H185/12,2))</f>
        <v/>
      </c>
    </row>
    <row r="186">
      <c r="A186" s="13" t="n"/>
      <c r="B186" s="30" t="n"/>
      <c r="C186" s="21" t="n"/>
      <c r="D186" s="29">
        <f>IF($A186="","",IF($B$2="A partes iguales",1,N($B186)))</f>
        <v/>
      </c>
      <c r="E186" s="29">
        <f>IF($A186="","",IF($C186="No",0,D186))</f>
        <v/>
      </c>
      <c r="F186" s="16">
        <f>IF($A186="","",IF($D$207=0,0,ROUND($C$3*D186/$D$207,2)))</f>
        <v/>
      </c>
      <c r="G186" s="16">
        <f>IF($A186="","",IF($E$207=0,0,ROUND($C$4*E186/$E$207,2)))</f>
        <v/>
      </c>
      <c r="H186" s="24">
        <f>IF($A186="","",F186+G186)</f>
        <v/>
      </c>
      <c r="I186" s="24">
        <f>IF($A186="","",ROUND(H186/12,2))</f>
        <v/>
      </c>
    </row>
    <row r="187">
      <c r="A187" s="13" t="n"/>
      <c r="B187" s="30" t="n"/>
      <c r="C187" s="21" t="n"/>
      <c r="D187" s="29">
        <f>IF($A187="","",IF($B$2="A partes iguales",1,N($B187)))</f>
        <v/>
      </c>
      <c r="E187" s="29">
        <f>IF($A187="","",IF($C187="No",0,D187))</f>
        <v/>
      </c>
      <c r="F187" s="16">
        <f>IF($A187="","",IF($D$207=0,0,ROUND($C$3*D187/$D$207,2)))</f>
        <v/>
      </c>
      <c r="G187" s="16">
        <f>IF($A187="","",IF($E$207=0,0,ROUND($C$4*E187/$E$207,2)))</f>
        <v/>
      </c>
      <c r="H187" s="24">
        <f>IF($A187="","",F187+G187)</f>
        <v/>
      </c>
      <c r="I187" s="24">
        <f>IF($A187="","",ROUND(H187/12,2))</f>
        <v/>
      </c>
    </row>
    <row r="188">
      <c r="A188" s="13" t="n"/>
      <c r="B188" s="30" t="n"/>
      <c r="C188" s="21" t="n"/>
      <c r="D188" s="29">
        <f>IF($A188="","",IF($B$2="A partes iguales",1,N($B188)))</f>
        <v/>
      </c>
      <c r="E188" s="29">
        <f>IF($A188="","",IF($C188="No",0,D188))</f>
        <v/>
      </c>
      <c r="F188" s="16">
        <f>IF($A188="","",IF($D$207=0,0,ROUND($C$3*D188/$D$207,2)))</f>
        <v/>
      </c>
      <c r="G188" s="16">
        <f>IF($A188="","",IF($E$207=0,0,ROUND($C$4*E188/$E$207,2)))</f>
        <v/>
      </c>
      <c r="H188" s="24">
        <f>IF($A188="","",F188+G188)</f>
        <v/>
      </c>
      <c r="I188" s="24">
        <f>IF($A188="","",ROUND(H188/12,2))</f>
        <v/>
      </c>
    </row>
    <row r="189">
      <c r="A189" s="13" t="n"/>
      <c r="B189" s="30" t="n"/>
      <c r="C189" s="21" t="n"/>
      <c r="D189" s="29">
        <f>IF($A189="","",IF($B$2="A partes iguales",1,N($B189)))</f>
        <v/>
      </c>
      <c r="E189" s="29">
        <f>IF($A189="","",IF($C189="No",0,D189))</f>
        <v/>
      </c>
      <c r="F189" s="16">
        <f>IF($A189="","",IF($D$207=0,0,ROUND($C$3*D189/$D$207,2)))</f>
        <v/>
      </c>
      <c r="G189" s="16">
        <f>IF($A189="","",IF($E$207=0,0,ROUND($C$4*E189/$E$207,2)))</f>
        <v/>
      </c>
      <c r="H189" s="24">
        <f>IF($A189="","",F189+G189)</f>
        <v/>
      </c>
      <c r="I189" s="24">
        <f>IF($A189="","",ROUND(H189/12,2))</f>
        <v/>
      </c>
    </row>
    <row r="190">
      <c r="A190" s="13" t="n"/>
      <c r="B190" s="30" t="n"/>
      <c r="C190" s="21" t="n"/>
      <c r="D190" s="29">
        <f>IF($A190="","",IF($B$2="A partes iguales",1,N($B190)))</f>
        <v/>
      </c>
      <c r="E190" s="29">
        <f>IF($A190="","",IF($C190="No",0,D190))</f>
        <v/>
      </c>
      <c r="F190" s="16">
        <f>IF($A190="","",IF($D$207=0,0,ROUND($C$3*D190/$D$207,2)))</f>
        <v/>
      </c>
      <c r="G190" s="16">
        <f>IF($A190="","",IF($E$207=0,0,ROUND($C$4*E190/$E$207,2)))</f>
        <v/>
      </c>
      <c r="H190" s="24">
        <f>IF($A190="","",F190+G190)</f>
        <v/>
      </c>
      <c r="I190" s="24">
        <f>IF($A190="","",ROUND(H190/12,2))</f>
        <v/>
      </c>
    </row>
    <row r="191">
      <c r="A191" s="13" t="n"/>
      <c r="B191" s="30" t="n"/>
      <c r="C191" s="21" t="n"/>
      <c r="D191" s="29">
        <f>IF($A191="","",IF($B$2="A partes iguales",1,N($B191)))</f>
        <v/>
      </c>
      <c r="E191" s="29">
        <f>IF($A191="","",IF($C191="No",0,D191))</f>
        <v/>
      </c>
      <c r="F191" s="16">
        <f>IF($A191="","",IF($D$207=0,0,ROUND($C$3*D191/$D$207,2)))</f>
        <v/>
      </c>
      <c r="G191" s="16">
        <f>IF($A191="","",IF($E$207=0,0,ROUND($C$4*E191/$E$207,2)))</f>
        <v/>
      </c>
      <c r="H191" s="24">
        <f>IF($A191="","",F191+G191)</f>
        <v/>
      </c>
      <c r="I191" s="24">
        <f>IF($A191="","",ROUND(H191/12,2))</f>
        <v/>
      </c>
    </row>
    <row r="192">
      <c r="A192" s="13" t="n"/>
      <c r="B192" s="30" t="n"/>
      <c r="C192" s="21" t="n"/>
      <c r="D192" s="29">
        <f>IF($A192="","",IF($B$2="A partes iguales",1,N($B192)))</f>
        <v/>
      </c>
      <c r="E192" s="29">
        <f>IF($A192="","",IF($C192="No",0,D192))</f>
        <v/>
      </c>
      <c r="F192" s="16">
        <f>IF($A192="","",IF($D$207=0,0,ROUND($C$3*D192/$D$207,2)))</f>
        <v/>
      </c>
      <c r="G192" s="16">
        <f>IF($A192="","",IF($E$207=0,0,ROUND($C$4*E192/$E$207,2)))</f>
        <v/>
      </c>
      <c r="H192" s="24">
        <f>IF($A192="","",F192+G192)</f>
        <v/>
      </c>
      <c r="I192" s="24">
        <f>IF($A192="","",ROUND(H192/12,2))</f>
        <v/>
      </c>
    </row>
    <row r="193">
      <c r="A193" s="13" t="n"/>
      <c r="B193" s="30" t="n"/>
      <c r="C193" s="21" t="n"/>
      <c r="D193" s="29">
        <f>IF($A193="","",IF($B$2="A partes iguales",1,N($B193)))</f>
        <v/>
      </c>
      <c r="E193" s="29">
        <f>IF($A193="","",IF($C193="No",0,D193))</f>
        <v/>
      </c>
      <c r="F193" s="16">
        <f>IF($A193="","",IF($D$207=0,0,ROUND($C$3*D193/$D$207,2)))</f>
        <v/>
      </c>
      <c r="G193" s="16">
        <f>IF($A193="","",IF($E$207=0,0,ROUND($C$4*E193/$E$207,2)))</f>
        <v/>
      </c>
      <c r="H193" s="24">
        <f>IF($A193="","",F193+G193)</f>
        <v/>
      </c>
      <c r="I193" s="24">
        <f>IF($A193="","",ROUND(H193/12,2))</f>
        <v/>
      </c>
    </row>
    <row r="194">
      <c r="A194" s="13" t="n"/>
      <c r="B194" s="30" t="n"/>
      <c r="C194" s="21" t="n"/>
      <c r="D194" s="29">
        <f>IF($A194="","",IF($B$2="A partes iguales",1,N($B194)))</f>
        <v/>
      </c>
      <c r="E194" s="29">
        <f>IF($A194="","",IF($C194="No",0,D194))</f>
        <v/>
      </c>
      <c r="F194" s="16">
        <f>IF($A194="","",IF($D$207=0,0,ROUND($C$3*D194/$D$207,2)))</f>
        <v/>
      </c>
      <c r="G194" s="16">
        <f>IF($A194="","",IF($E$207=0,0,ROUND($C$4*E194/$E$207,2)))</f>
        <v/>
      </c>
      <c r="H194" s="24">
        <f>IF($A194="","",F194+G194)</f>
        <v/>
      </c>
      <c r="I194" s="24">
        <f>IF($A194="","",ROUND(H194/12,2))</f>
        <v/>
      </c>
    </row>
    <row r="195">
      <c r="A195" s="13" t="n"/>
      <c r="B195" s="30" t="n"/>
      <c r="C195" s="21" t="n"/>
      <c r="D195" s="29">
        <f>IF($A195="","",IF($B$2="A partes iguales",1,N($B195)))</f>
        <v/>
      </c>
      <c r="E195" s="29">
        <f>IF($A195="","",IF($C195="No",0,D195))</f>
        <v/>
      </c>
      <c r="F195" s="16">
        <f>IF($A195="","",IF($D$207=0,0,ROUND($C$3*D195/$D$207,2)))</f>
        <v/>
      </c>
      <c r="G195" s="16">
        <f>IF($A195="","",IF($E$207=0,0,ROUND($C$4*E195/$E$207,2)))</f>
        <v/>
      </c>
      <c r="H195" s="24">
        <f>IF($A195="","",F195+G195)</f>
        <v/>
      </c>
      <c r="I195" s="24">
        <f>IF($A195="","",ROUND(H195/12,2))</f>
        <v/>
      </c>
    </row>
    <row r="196">
      <c r="A196" s="13" t="n"/>
      <c r="B196" s="30" t="n"/>
      <c r="C196" s="21" t="n"/>
      <c r="D196" s="29">
        <f>IF($A196="","",IF($B$2="A partes iguales",1,N($B196)))</f>
        <v/>
      </c>
      <c r="E196" s="29">
        <f>IF($A196="","",IF($C196="No",0,D196))</f>
        <v/>
      </c>
      <c r="F196" s="16">
        <f>IF($A196="","",IF($D$207=0,0,ROUND($C$3*D196/$D$207,2)))</f>
        <v/>
      </c>
      <c r="G196" s="16">
        <f>IF($A196="","",IF($E$207=0,0,ROUND($C$4*E196/$E$207,2)))</f>
        <v/>
      </c>
      <c r="H196" s="24">
        <f>IF($A196="","",F196+G196)</f>
        <v/>
      </c>
      <c r="I196" s="24">
        <f>IF($A196="","",ROUND(H196/12,2))</f>
        <v/>
      </c>
    </row>
    <row r="197">
      <c r="A197" s="13" t="n"/>
      <c r="B197" s="30" t="n"/>
      <c r="C197" s="21" t="n"/>
      <c r="D197" s="29">
        <f>IF($A197="","",IF($B$2="A partes iguales",1,N($B197)))</f>
        <v/>
      </c>
      <c r="E197" s="29">
        <f>IF($A197="","",IF($C197="No",0,D197))</f>
        <v/>
      </c>
      <c r="F197" s="16">
        <f>IF($A197="","",IF($D$207=0,0,ROUND($C$3*D197/$D$207,2)))</f>
        <v/>
      </c>
      <c r="G197" s="16">
        <f>IF($A197="","",IF($E$207=0,0,ROUND($C$4*E197/$E$207,2)))</f>
        <v/>
      </c>
      <c r="H197" s="24">
        <f>IF($A197="","",F197+G197)</f>
        <v/>
      </c>
      <c r="I197" s="24">
        <f>IF($A197="","",ROUND(H197/12,2))</f>
        <v/>
      </c>
    </row>
    <row r="198">
      <c r="A198" s="13" t="n"/>
      <c r="B198" s="30" t="n"/>
      <c r="C198" s="21" t="n"/>
      <c r="D198" s="29">
        <f>IF($A198="","",IF($B$2="A partes iguales",1,N($B198)))</f>
        <v/>
      </c>
      <c r="E198" s="29">
        <f>IF($A198="","",IF($C198="No",0,D198))</f>
        <v/>
      </c>
      <c r="F198" s="16">
        <f>IF($A198="","",IF($D$207=0,0,ROUND($C$3*D198/$D$207,2)))</f>
        <v/>
      </c>
      <c r="G198" s="16">
        <f>IF($A198="","",IF($E$207=0,0,ROUND($C$4*E198/$E$207,2)))</f>
        <v/>
      </c>
      <c r="H198" s="24">
        <f>IF($A198="","",F198+G198)</f>
        <v/>
      </c>
      <c r="I198" s="24">
        <f>IF($A198="","",ROUND(H198/12,2))</f>
        <v/>
      </c>
    </row>
    <row r="199">
      <c r="A199" s="13" t="n"/>
      <c r="B199" s="30" t="n"/>
      <c r="C199" s="21" t="n"/>
      <c r="D199" s="29">
        <f>IF($A199="","",IF($B$2="A partes iguales",1,N($B199)))</f>
        <v/>
      </c>
      <c r="E199" s="29">
        <f>IF($A199="","",IF($C199="No",0,D199))</f>
        <v/>
      </c>
      <c r="F199" s="16">
        <f>IF($A199="","",IF($D$207=0,0,ROUND($C$3*D199/$D$207,2)))</f>
        <v/>
      </c>
      <c r="G199" s="16">
        <f>IF($A199="","",IF($E$207=0,0,ROUND($C$4*E199/$E$207,2)))</f>
        <v/>
      </c>
      <c r="H199" s="24">
        <f>IF($A199="","",F199+G199)</f>
        <v/>
      </c>
      <c r="I199" s="24">
        <f>IF($A199="","",ROUND(H199/12,2))</f>
        <v/>
      </c>
    </row>
    <row r="200">
      <c r="A200" s="13" t="n"/>
      <c r="B200" s="30" t="n"/>
      <c r="C200" s="21" t="n"/>
      <c r="D200" s="29">
        <f>IF($A200="","",IF($B$2="A partes iguales",1,N($B200)))</f>
        <v/>
      </c>
      <c r="E200" s="29">
        <f>IF($A200="","",IF($C200="No",0,D200))</f>
        <v/>
      </c>
      <c r="F200" s="16">
        <f>IF($A200="","",IF($D$207=0,0,ROUND($C$3*D200/$D$207,2)))</f>
        <v/>
      </c>
      <c r="G200" s="16">
        <f>IF($A200="","",IF($E$207=0,0,ROUND($C$4*E200/$E$207,2)))</f>
        <v/>
      </c>
      <c r="H200" s="24">
        <f>IF($A200="","",F200+G200)</f>
        <v/>
      </c>
      <c r="I200" s="24">
        <f>IF($A200="","",ROUND(H200/12,2))</f>
        <v/>
      </c>
    </row>
    <row r="201">
      <c r="A201" s="13" t="n"/>
      <c r="B201" s="30" t="n"/>
      <c r="C201" s="21" t="n"/>
      <c r="D201" s="29">
        <f>IF($A201="","",IF($B$2="A partes iguales",1,N($B201)))</f>
        <v/>
      </c>
      <c r="E201" s="29">
        <f>IF($A201="","",IF($C201="No",0,D201))</f>
        <v/>
      </c>
      <c r="F201" s="16">
        <f>IF($A201="","",IF($D$207=0,0,ROUND($C$3*D201/$D$207,2)))</f>
        <v/>
      </c>
      <c r="G201" s="16">
        <f>IF($A201="","",IF($E$207=0,0,ROUND($C$4*E201/$E$207,2)))</f>
        <v/>
      </c>
      <c r="H201" s="24">
        <f>IF($A201="","",F201+G201)</f>
        <v/>
      </c>
      <c r="I201" s="24">
        <f>IF($A201="","",ROUND(H201/12,2))</f>
        <v/>
      </c>
    </row>
    <row r="202">
      <c r="A202" s="13" t="n"/>
      <c r="B202" s="30" t="n"/>
      <c r="C202" s="21" t="n"/>
      <c r="D202" s="29">
        <f>IF($A202="","",IF($B$2="A partes iguales",1,N($B202)))</f>
        <v/>
      </c>
      <c r="E202" s="29">
        <f>IF($A202="","",IF($C202="No",0,D202))</f>
        <v/>
      </c>
      <c r="F202" s="16">
        <f>IF($A202="","",IF($D$207=0,0,ROUND($C$3*D202/$D$207,2)))</f>
        <v/>
      </c>
      <c r="G202" s="16">
        <f>IF($A202="","",IF($E$207=0,0,ROUND($C$4*E202/$E$207,2)))</f>
        <v/>
      </c>
      <c r="H202" s="24">
        <f>IF($A202="","",F202+G202)</f>
        <v/>
      </c>
      <c r="I202" s="24">
        <f>IF($A202="","",ROUND(H202/12,2))</f>
        <v/>
      </c>
    </row>
    <row r="203">
      <c r="A203" s="13" t="n"/>
      <c r="B203" s="30" t="n"/>
      <c r="C203" s="21" t="n"/>
      <c r="D203" s="29">
        <f>IF($A203="","",IF($B$2="A partes iguales",1,N($B203)))</f>
        <v/>
      </c>
      <c r="E203" s="29">
        <f>IF($A203="","",IF($C203="No",0,D203))</f>
        <v/>
      </c>
      <c r="F203" s="16">
        <f>IF($A203="","",IF($D$207=0,0,ROUND($C$3*D203/$D$207,2)))</f>
        <v/>
      </c>
      <c r="G203" s="16">
        <f>IF($A203="","",IF($E$207=0,0,ROUND($C$4*E203/$E$207,2)))</f>
        <v/>
      </c>
      <c r="H203" s="24">
        <f>IF($A203="","",F203+G203)</f>
        <v/>
      </c>
      <c r="I203" s="24">
        <f>IF($A203="","",ROUND(H203/12,2))</f>
        <v/>
      </c>
    </row>
    <row r="204">
      <c r="A204" s="13" t="n"/>
      <c r="B204" s="30" t="n"/>
      <c r="C204" s="21" t="n"/>
      <c r="D204" s="29">
        <f>IF($A204="","",IF($B$2="A partes iguales",1,N($B204)))</f>
        <v/>
      </c>
      <c r="E204" s="29">
        <f>IF($A204="","",IF($C204="No",0,D204))</f>
        <v/>
      </c>
      <c r="F204" s="16">
        <f>IF($A204="","",IF($D$207=0,0,ROUND($C$3*D204/$D$207,2)))</f>
        <v/>
      </c>
      <c r="G204" s="16">
        <f>IF($A204="","",IF($E$207=0,0,ROUND($C$4*E204/$E$207,2)))</f>
        <v/>
      </c>
      <c r="H204" s="24">
        <f>IF($A204="","",F204+G204)</f>
        <v/>
      </c>
      <c r="I204" s="24">
        <f>IF($A204="","",ROUND(H204/12,2))</f>
        <v/>
      </c>
    </row>
    <row r="205">
      <c r="A205" s="13" t="n"/>
      <c r="B205" s="30" t="n"/>
      <c r="C205" s="21" t="n"/>
      <c r="D205" s="29">
        <f>IF($A205="","",IF($B$2="A partes iguales",1,N($B205)))</f>
        <v/>
      </c>
      <c r="E205" s="29">
        <f>IF($A205="","",IF($C205="No",0,D205))</f>
        <v/>
      </c>
      <c r="F205" s="16">
        <f>IF($A205="","",IF($D$207=0,0,ROUND($C$3*D205/$D$207,2)))</f>
        <v/>
      </c>
      <c r="G205" s="16">
        <f>IF($A205="","",IF($E$207=0,0,ROUND($C$4*E205/$E$207,2)))</f>
        <v/>
      </c>
      <c r="H205" s="24">
        <f>IF($A205="","",F205+G205)</f>
        <v/>
      </c>
      <c r="I205" s="24">
        <f>IF($A205="","",ROUND(H205/12,2))</f>
        <v/>
      </c>
    </row>
    <row r="206">
      <c r="A206" s="13" t="n"/>
      <c r="B206" s="30" t="n"/>
      <c r="C206" s="21" t="n"/>
      <c r="D206" s="29">
        <f>IF($A206="","",IF($B$2="A partes iguales",1,N($B206)))</f>
        <v/>
      </c>
      <c r="E206" s="29">
        <f>IF($A206="","",IF($C206="No",0,D206))</f>
        <v/>
      </c>
      <c r="F206" s="16">
        <f>IF($A206="","",IF($D$207=0,0,ROUND($C$3*D206/$D$207,2)))</f>
        <v/>
      </c>
      <c r="G206" s="16">
        <f>IF($A206="","",IF($E$207=0,0,ROUND($C$4*E206/$E$207,2)))</f>
        <v/>
      </c>
      <c r="H206" s="24">
        <f>IF($A206="","",F206+G206)</f>
        <v/>
      </c>
      <c r="I206" s="24">
        <f>IF($A206="","",ROUND(H206/12,2))</f>
        <v/>
      </c>
    </row>
    <row r="207">
      <c r="A207" s="23" t="inlineStr">
        <is>
          <t>Total</t>
        </is>
      </c>
      <c r="B207" s="31">
        <f>SUM(B7:B206)</f>
        <v/>
      </c>
      <c r="D207" s="31">
        <f>SUM(D7:D206)</f>
        <v/>
      </c>
      <c r="E207" s="31">
        <f>SUM(E7:E206)</f>
        <v/>
      </c>
      <c r="F207" s="26">
        <f>SUM(F7:F206)</f>
        <v/>
      </c>
      <c r="G207" s="26">
        <f>SUM(G7:G206)</f>
        <v/>
      </c>
      <c r="H207" s="26">
        <f>SUM(H7:H206)</f>
        <v/>
      </c>
      <c r="I207" s="26">
        <f>SUM(I7:I206)</f>
        <v/>
      </c>
    </row>
    <row r="209">
      <c r="A209" s="10" t="inlineStr">
        <is>
          <t>COMPROBACIONES</t>
        </is>
      </c>
    </row>
    <row r="210">
      <c r="A210" s="25" t="inlineStr">
        <is>
          <t>Los coeficientes</t>
        </is>
      </c>
      <c r="C210" s="23">
        <f>IF($B$2="A partes iguales","No se usan",IF(ROUND($B$207,2)=100,"Suman 100","No suman 100: revisa la escritura"))</f>
        <v/>
      </c>
    </row>
    <row r="211">
      <c r="A211" s="25" t="inlineStr">
        <is>
          <t>Total a recaudar (hoja Presupuesto)</t>
        </is>
      </c>
      <c r="C211" s="16">
        <f>Presupuesto!$C$41</f>
        <v/>
      </c>
    </row>
    <row r="212">
      <c r="A212" s="25" t="inlineStr">
        <is>
          <t>Repartido entre las unidades</t>
        </is>
      </c>
      <c r="C212" s="16">
        <f>$H$207</f>
        <v/>
      </c>
    </row>
    <row r="213">
      <c r="A213" s="25" t="inlineStr">
        <is>
          <t>Diferencia por redondeo (céntimos)</t>
        </is>
      </c>
      <c r="C213" s="16">
        <f>ROUND(C211-C212,2)</f>
        <v/>
      </c>
    </row>
    <row r="214">
      <c r="A214" s="25" t="inlineStr">
        <is>
          <t>Reparto especial</t>
        </is>
      </c>
      <c r="C214" s="23">
        <f>IF($C$4=0,"No hay",IF($E$207=0,"Nadie lo paga: revisa la columna C","Repartido"))</f>
        <v/>
      </c>
    </row>
    <row r="216">
      <c r="A216" s="7" t="inlineStr">
        <is>
          <t>Cada parte se calcula con el peso de la unidad entre la suma de los pesos, así que lo repartido coincide con lo presupuestado aunque los coeficientes no sumen 100 exactos; si no suman 100, la comprobación lo avisa. El redondeo a céntimos puede dejar uno o dos céntimos de diferencia. La cuota al mes es lo del año entre doce.</t>
        </is>
      </c>
    </row>
    <row r="217"/>
    <row r="218"/>
  </sheetData>
  <mergeCells count="2">
    <mergeCell ref="B2:C2"/>
    <mergeCell ref="A216:I218"/>
  </mergeCells>
  <conditionalFormatting sqref="C210">
    <cfRule type="expression" priority="1" dxfId="0">
      <formula>ISNUMBER(SEARCH("No suman",C210))</formula>
    </cfRule>
    <cfRule type="cellIs" priority="2" operator="equal" dxfId="1">
      <formula>"Suman 100"</formula>
    </cfRule>
  </conditionalFormatting>
  <conditionalFormatting sqref="C214">
    <cfRule type="expression" priority="3" dxfId="0">
      <formula>ISNUMBER(SEARCH("Nadie",C214))</formula>
    </cfRule>
  </conditionalFormatting>
  <dataValidations count="2">
    <dataValidation sqref="B2" showDropDown="0" showInputMessage="0" showErrorMessage="0" allowBlank="1" errorTitle="Valor no válido" error="Elige un valor de la lista." type="list">
      <formula1>"Por coeficiente,A partes iguales"</formula1>
    </dataValidation>
    <dataValidation sqref="C7:C206" showDropDown="0" showInputMessage="0" showErrorMessage="0" allowBlank="1" errorTitle="Valor no válido" error="Elige un valor de la lista." type="list">
      <formula1>"Sí,No"</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E32"/>
  <sheetViews>
    <sheetView showGridLines="0" workbookViewId="0">
      <pane ySplit="5" topLeftCell="A6" activePane="bottomLeft" state="frozen"/>
      <selection pane="bottomLeft" activeCell="A1" sqref="A1"/>
    </sheetView>
  </sheetViews>
  <sheetFormatPr baseColWidth="8" defaultRowHeight="15"/>
  <cols>
    <col width="38" customWidth="1" min="1" max="1"/>
    <col width="17" customWidth="1" min="2" max="2"/>
    <col width="17" customWidth="1" min="3" max="3"/>
    <col width="17" customWidth="1" min="4" max="4"/>
    <col width="14" customWidth="1" min="5" max="5"/>
  </cols>
  <sheetData>
    <row r="1">
      <c r="A1" s="9" t="inlineStr">
        <is>
          <t>PRESUPUESTO FRENTE A GASTO REAL (al cerrar el año)</t>
        </is>
      </c>
    </row>
    <row r="2">
      <c r="A2" s="7" t="inlineStr">
        <is>
          <t>Las partidas y lo presupuestado vienen de la hoja «Presupuesto». Escribe en la columna C lo que se gastó de verdad en cada una (sale de la liquidación). Desviación positiva: se gastó menos de lo previsto; negativa: se pasó.</t>
        </is>
      </c>
    </row>
    <row r="3"/>
    <row r="5" ht="32" customHeight="1">
      <c r="A5" s="14" t="inlineStr">
        <is>
          <t>Partida</t>
        </is>
      </c>
      <c r="B5" s="14" t="inlineStr">
        <is>
          <t>Presupuesto (€)</t>
        </is>
      </c>
      <c r="C5" s="14" t="inlineStr">
        <is>
          <t>Gasto real (€)</t>
        </is>
      </c>
      <c r="D5" s="14" t="inlineStr">
        <is>
          <t>Desviación (€)</t>
        </is>
      </c>
      <c r="E5" s="14" t="inlineStr">
        <is>
          <t>Resultado</t>
        </is>
      </c>
    </row>
    <row r="6">
      <c r="A6" s="32">
        <f>IF(Presupuesto!A7="","",Presupuesto!A7)</f>
        <v/>
      </c>
      <c r="B6" s="16">
        <f>IF(Presupuesto!A7="","",N(Presupuesto!C7))</f>
        <v/>
      </c>
      <c r="C6" s="20" t="n"/>
      <c r="D6" s="16">
        <f>IF(OR(A6="",C6=""),"",ROUND(B6-C6,2))</f>
        <v/>
      </c>
      <c r="E6" s="33">
        <f>IF(D6="","",IF(D6&lt;0,"Se pasó",IF(D6=0,"Justo","Sobró")))</f>
        <v/>
      </c>
    </row>
    <row r="7">
      <c r="A7" s="32">
        <f>IF(Presupuesto!A8="","",Presupuesto!A8)</f>
        <v/>
      </c>
      <c r="B7" s="16">
        <f>IF(Presupuesto!A8="","",N(Presupuesto!C8))</f>
        <v/>
      </c>
      <c r="C7" s="20" t="n"/>
      <c r="D7" s="16">
        <f>IF(OR(A7="",C7=""),"",ROUND(B7-C7,2))</f>
        <v/>
      </c>
      <c r="E7" s="33">
        <f>IF(D7="","",IF(D7&lt;0,"Se pasó",IF(D7=0,"Justo","Sobró")))</f>
        <v/>
      </c>
    </row>
    <row r="8">
      <c r="A8" s="32">
        <f>IF(Presupuesto!A9="","",Presupuesto!A9)</f>
        <v/>
      </c>
      <c r="B8" s="16">
        <f>IF(Presupuesto!A9="","",N(Presupuesto!C9))</f>
        <v/>
      </c>
      <c r="C8" s="20" t="n"/>
      <c r="D8" s="16">
        <f>IF(OR(A8="",C8=""),"",ROUND(B8-C8,2))</f>
        <v/>
      </c>
      <c r="E8" s="33">
        <f>IF(D8="","",IF(D8&lt;0,"Se pasó",IF(D8=0,"Justo","Sobró")))</f>
        <v/>
      </c>
    </row>
    <row r="9">
      <c r="A9" s="32">
        <f>IF(Presupuesto!A10="","",Presupuesto!A10)</f>
        <v/>
      </c>
      <c r="B9" s="16">
        <f>IF(Presupuesto!A10="","",N(Presupuesto!C10))</f>
        <v/>
      </c>
      <c r="C9" s="20" t="n"/>
      <c r="D9" s="16">
        <f>IF(OR(A9="",C9=""),"",ROUND(B9-C9,2))</f>
        <v/>
      </c>
      <c r="E9" s="33">
        <f>IF(D9="","",IF(D9&lt;0,"Se pasó",IF(D9=0,"Justo","Sobró")))</f>
        <v/>
      </c>
    </row>
    <row r="10">
      <c r="A10" s="32">
        <f>IF(Presupuesto!A11="","",Presupuesto!A11)</f>
        <v/>
      </c>
      <c r="B10" s="16">
        <f>IF(Presupuesto!A11="","",N(Presupuesto!C11))</f>
        <v/>
      </c>
      <c r="C10" s="20" t="n"/>
      <c r="D10" s="16">
        <f>IF(OR(A10="",C10=""),"",ROUND(B10-C10,2))</f>
        <v/>
      </c>
      <c r="E10" s="33">
        <f>IF(D10="","",IF(D10&lt;0,"Se pasó",IF(D10=0,"Justo","Sobró")))</f>
        <v/>
      </c>
    </row>
    <row r="11">
      <c r="A11" s="32">
        <f>IF(Presupuesto!A12="","",Presupuesto!A12)</f>
        <v/>
      </c>
      <c r="B11" s="16">
        <f>IF(Presupuesto!A12="","",N(Presupuesto!C12))</f>
        <v/>
      </c>
      <c r="C11" s="20" t="n"/>
      <c r="D11" s="16">
        <f>IF(OR(A11="",C11=""),"",ROUND(B11-C11,2))</f>
        <v/>
      </c>
      <c r="E11" s="33">
        <f>IF(D11="","",IF(D11&lt;0,"Se pasó",IF(D11=0,"Justo","Sobró")))</f>
        <v/>
      </c>
    </row>
    <row r="12">
      <c r="A12" s="32">
        <f>IF(Presupuesto!A13="","",Presupuesto!A13)</f>
        <v/>
      </c>
      <c r="B12" s="16">
        <f>IF(Presupuesto!A13="","",N(Presupuesto!C13))</f>
        <v/>
      </c>
      <c r="C12" s="20" t="n"/>
      <c r="D12" s="16">
        <f>IF(OR(A12="",C12=""),"",ROUND(B12-C12,2))</f>
        <v/>
      </c>
      <c r="E12" s="33">
        <f>IF(D12="","",IF(D12&lt;0,"Se pasó",IF(D12=0,"Justo","Sobró")))</f>
        <v/>
      </c>
    </row>
    <row r="13">
      <c r="A13" s="32">
        <f>IF(Presupuesto!A14="","",Presupuesto!A14)</f>
        <v/>
      </c>
      <c r="B13" s="16">
        <f>IF(Presupuesto!A14="","",N(Presupuesto!C14))</f>
        <v/>
      </c>
      <c r="C13" s="20" t="n"/>
      <c r="D13" s="16">
        <f>IF(OR(A13="",C13=""),"",ROUND(B13-C13,2))</f>
        <v/>
      </c>
      <c r="E13" s="33">
        <f>IF(D13="","",IF(D13&lt;0,"Se pasó",IF(D13=0,"Justo","Sobró")))</f>
        <v/>
      </c>
    </row>
    <row r="14">
      <c r="A14" s="32">
        <f>IF(Presupuesto!A15="","",Presupuesto!A15)</f>
        <v/>
      </c>
      <c r="B14" s="16">
        <f>IF(Presupuesto!A15="","",N(Presupuesto!C15))</f>
        <v/>
      </c>
      <c r="C14" s="20" t="n"/>
      <c r="D14" s="16">
        <f>IF(OR(A14="",C14=""),"",ROUND(B14-C14,2))</f>
        <v/>
      </c>
      <c r="E14" s="33">
        <f>IF(D14="","",IF(D14&lt;0,"Se pasó",IF(D14=0,"Justo","Sobró")))</f>
        <v/>
      </c>
    </row>
    <row r="15">
      <c r="A15" s="32">
        <f>IF(Presupuesto!A16="","",Presupuesto!A16)</f>
        <v/>
      </c>
      <c r="B15" s="16">
        <f>IF(Presupuesto!A16="","",N(Presupuesto!C16))</f>
        <v/>
      </c>
      <c r="C15" s="20" t="n"/>
      <c r="D15" s="16">
        <f>IF(OR(A15="",C15=""),"",ROUND(B15-C15,2))</f>
        <v/>
      </c>
      <c r="E15" s="33">
        <f>IF(D15="","",IF(D15&lt;0,"Se pasó",IF(D15=0,"Justo","Sobró")))</f>
        <v/>
      </c>
    </row>
    <row r="16">
      <c r="A16" s="32">
        <f>IF(Presupuesto!A17="","",Presupuesto!A17)</f>
        <v/>
      </c>
      <c r="B16" s="16">
        <f>IF(Presupuesto!A17="","",N(Presupuesto!C17))</f>
        <v/>
      </c>
      <c r="C16" s="20" t="n"/>
      <c r="D16" s="16">
        <f>IF(OR(A16="",C16=""),"",ROUND(B16-C16,2))</f>
        <v/>
      </c>
      <c r="E16" s="33">
        <f>IF(D16="","",IF(D16&lt;0,"Se pasó",IF(D16=0,"Justo","Sobró")))</f>
        <v/>
      </c>
    </row>
    <row r="17">
      <c r="A17" s="32">
        <f>IF(Presupuesto!A18="","",Presupuesto!A18)</f>
        <v/>
      </c>
      <c r="B17" s="16">
        <f>IF(Presupuesto!A18="","",N(Presupuesto!C18))</f>
        <v/>
      </c>
      <c r="C17" s="20" t="n"/>
      <c r="D17" s="16">
        <f>IF(OR(A17="",C17=""),"",ROUND(B17-C17,2))</f>
        <v/>
      </c>
      <c r="E17" s="33">
        <f>IF(D17="","",IF(D17&lt;0,"Se pasó",IF(D17=0,"Justo","Sobró")))</f>
        <v/>
      </c>
    </row>
    <row r="18">
      <c r="A18" s="32">
        <f>IF(Presupuesto!A19="","",Presupuesto!A19)</f>
        <v/>
      </c>
      <c r="B18" s="16">
        <f>IF(Presupuesto!A19="","",N(Presupuesto!C19))</f>
        <v/>
      </c>
      <c r="C18" s="20" t="n"/>
      <c r="D18" s="16">
        <f>IF(OR(A18="",C18=""),"",ROUND(B18-C18,2))</f>
        <v/>
      </c>
      <c r="E18" s="33">
        <f>IF(D18="","",IF(D18&lt;0,"Se pasó",IF(D18=0,"Justo","Sobró")))</f>
        <v/>
      </c>
    </row>
    <row r="19">
      <c r="A19" s="32">
        <f>IF(Presupuesto!A20="","",Presupuesto!A20)</f>
        <v/>
      </c>
      <c r="B19" s="16">
        <f>IF(Presupuesto!A20="","",N(Presupuesto!C20))</f>
        <v/>
      </c>
      <c r="C19" s="20" t="n"/>
      <c r="D19" s="16">
        <f>IF(OR(A19="",C19=""),"",ROUND(B19-C19,2))</f>
        <v/>
      </c>
      <c r="E19" s="33">
        <f>IF(D19="","",IF(D19&lt;0,"Se pasó",IF(D19=0,"Justo","Sobró")))</f>
        <v/>
      </c>
    </row>
    <row r="20">
      <c r="A20" s="32">
        <f>IF(Presupuesto!A21="","",Presupuesto!A21)</f>
        <v/>
      </c>
      <c r="B20" s="16">
        <f>IF(Presupuesto!A21="","",N(Presupuesto!C21))</f>
        <v/>
      </c>
      <c r="C20" s="20" t="n"/>
      <c r="D20" s="16">
        <f>IF(OR(A20="",C20=""),"",ROUND(B20-C20,2))</f>
        <v/>
      </c>
      <c r="E20" s="33">
        <f>IF(D20="","",IF(D20&lt;0,"Se pasó",IF(D20=0,"Justo","Sobró")))</f>
        <v/>
      </c>
    </row>
    <row r="21">
      <c r="A21" s="32">
        <f>IF(Presupuesto!A22="","",Presupuesto!A22)</f>
        <v/>
      </c>
      <c r="B21" s="16">
        <f>IF(Presupuesto!A22="","",N(Presupuesto!C22))</f>
        <v/>
      </c>
      <c r="C21" s="20" t="n"/>
      <c r="D21" s="16">
        <f>IF(OR(A21="",C21=""),"",ROUND(B21-C21,2))</f>
        <v/>
      </c>
      <c r="E21" s="33">
        <f>IF(D21="","",IF(D21&lt;0,"Se pasó",IF(D21=0,"Justo","Sobró")))</f>
        <v/>
      </c>
    </row>
    <row r="22">
      <c r="A22" s="32">
        <f>IF(Presupuesto!A23="","",Presupuesto!A23)</f>
        <v/>
      </c>
      <c r="B22" s="16">
        <f>IF(Presupuesto!A23="","",N(Presupuesto!C23))</f>
        <v/>
      </c>
      <c r="C22" s="20" t="n"/>
      <c r="D22" s="16">
        <f>IF(OR(A22="",C22=""),"",ROUND(B22-C22,2))</f>
        <v/>
      </c>
      <c r="E22" s="33">
        <f>IF(D22="","",IF(D22&lt;0,"Se pasó",IF(D22=0,"Justo","Sobró")))</f>
        <v/>
      </c>
    </row>
    <row r="23">
      <c r="A23" s="32">
        <f>IF(Presupuesto!A24="","",Presupuesto!A24)</f>
        <v/>
      </c>
      <c r="B23" s="16">
        <f>IF(Presupuesto!A24="","",N(Presupuesto!C24))</f>
        <v/>
      </c>
      <c r="C23" s="20" t="n"/>
      <c r="D23" s="16">
        <f>IF(OR(A23="",C23=""),"",ROUND(B23-C23,2))</f>
        <v/>
      </c>
      <c r="E23" s="33">
        <f>IF(D23="","",IF(D23&lt;0,"Se pasó",IF(D23=0,"Justo","Sobró")))</f>
        <v/>
      </c>
    </row>
    <row r="24">
      <c r="A24" s="32">
        <f>IF(Presupuesto!A25="","",Presupuesto!A25)</f>
        <v/>
      </c>
      <c r="B24" s="16">
        <f>IF(Presupuesto!A25="","",N(Presupuesto!C25))</f>
        <v/>
      </c>
      <c r="C24" s="20" t="n"/>
      <c r="D24" s="16">
        <f>IF(OR(A24="",C24=""),"",ROUND(B24-C24,2))</f>
        <v/>
      </c>
      <c r="E24" s="33">
        <f>IF(D24="","",IF(D24&lt;0,"Se pasó",IF(D24=0,"Justo","Sobró")))</f>
        <v/>
      </c>
    </row>
    <row r="25">
      <c r="A25" s="32">
        <f>IF(Presupuesto!A26="","",Presupuesto!A26)</f>
        <v/>
      </c>
      <c r="B25" s="16">
        <f>IF(Presupuesto!A26="","",N(Presupuesto!C26))</f>
        <v/>
      </c>
      <c r="C25" s="20" t="n"/>
      <c r="D25" s="16">
        <f>IF(OR(A25="",C25=""),"",ROUND(B25-C25,2))</f>
        <v/>
      </c>
      <c r="E25" s="33">
        <f>IF(D25="","",IF(D25&lt;0,"Se pasó",IF(D25=0,"Justo","Sobró")))</f>
        <v/>
      </c>
    </row>
    <row r="26">
      <c r="A26" s="32">
        <f>IF(Presupuesto!A27="","",Presupuesto!A27)</f>
        <v/>
      </c>
      <c r="B26" s="16">
        <f>IF(Presupuesto!A27="","",N(Presupuesto!C27))</f>
        <v/>
      </c>
      <c r="C26" s="20" t="n"/>
      <c r="D26" s="16">
        <f>IF(OR(A26="",C26=""),"",ROUND(B26-C26,2))</f>
        <v/>
      </c>
      <c r="E26" s="33">
        <f>IF(D26="","",IF(D26&lt;0,"Se pasó",IF(D26=0,"Justo","Sobró")))</f>
        <v/>
      </c>
    </row>
    <row r="27">
      <c r="A27" s="32">
        <f>IF(Presupuesto!A28="","",Presupuesto!A28)</f>
        <v/>
      </c>
      <c r="B27" s="16">
        <f>IF(Presupuesto!A28="","",N(Presupuesto!C28))</f>
        <v/>
      </c>
      <c r="C27" s="20" t="n"/>
      <c r="D27" s="16">
        <f>IF(OR(A27="",C27=""),"",ROUND(B27-C27,2))</f>
        <v/>
      </c>
      <c r="E27" s="33">
        <f>IF(D27="","",IF(D27&lt;0,"Se pasó",IF(D27=0,"Justo","Sobró")))</f>
        <v/>
      </c>
    </row>
    <row r="28">
      <c r="A28" s="32">
        <f>IF(Presupuesto!A29="","",Presupuesto!A29)</f>
        <v/>
      </c>
      <c r="B28" s="16">
        <f>IF(Presupuesto!A29="","",N(Presupuesto!C29))</f>
        <v/>
      </c>
      <c r="C28" s="20" t="n"/>
      <c r="D28" s="16">
        <f>IF(OR(A28="",C28=""),"",ROUND(B28-C28,2))</f>
        <v/>
      </c>
      <c r="E28" s="33">
        <f>IF(D28="","",IF(D28&lt;0,"Se pasó",IF(D28=0,"Justo","Sobró")))</f>
        <v/>
      </c>
    </row>
    <row r="29">
      <c r="A29" s="32">
        <f>IF(Presupuesto!A30="","",Presupuesto!A30)</f>
        <v/>
      </c>
      <c r="B29" s="16">
        <f>IF(Presupuesto!A30="","",N(Presupuesto!C30))</f>
        <v/>
      </c>
      <c r="C29" s="20" t="n"/>
      <c r="D29" s="16">
        <f>IF(OR(A29="",C29=""),"",ROUND(B29-C29,2))</f>
        <v/>
      </c>
      <c r="E29" s="33">
        <f>IF(D29="","",IF(D29&lt;0,"Se pasó",IF(D29=0,"Justo","Sobró")))</f>
        <v/>
      </c>
    </row>
    <row r="30">
      <c r="A30" s="32">
        <f>IF(Presupuesto!A31="","",Presupuesto!A31)</f>
        <v/>
      </c>
      <c r="B30" s="16">
        <f>IF(Presupuesto!A31="","",N(Presupuesto!C31))</f>
        <v/>
      </c>
      <c r="C30" s="20" t="n"/>
      <c r="D30" s="16">
        <f>IF(OR(A30="",C30=""),"",ROUND(B30-C30,2))</f>
        <v/>
      </c>
      <c r="E30" s="33">
        <f>IF(D30="","",IF(D30&lt;0,"Se pasó",IF(D30=0,"Justo","Sobró")))</f>
        <v/>
      </c>
    </row>
    <row r="31">
      <c r="A31" s="23" t="inlineStr">
        <is>
          <t>Total gasto</t>
        </is>
      </c>
      <c r="B31" s="26">
        <f>SUM(B6:B30)</f>
        <v/>
      </c>
      <c r="C31" s="26">
        <f>SUM(C6:C30)</f>
        <v/>
      </c>
      <c r="D31" s="26">
        <f>SUM(D6:D30)</f>
        <v/>
      </c>
    </row>
    <row r="32">
      <c r="A32" s="25" t="inlineStr">
        <is>
          <t>Dotación al fondo de reserva (no es gasto: va aparte)</t>
        </is>
      </c>
      <c r="B32" s="16">
        <f>N(Presupuesto!$C$38)</f>
        <v/>
      </c>
    </row>
  </sheetData>
  <mergeCells count="1">
    <mergeCell ref="A2:E3"/>
  </mergeCells>
  <conditionalFormatting sqref="E6:E30">
    <cfRule type="cellIs" priority="1" operator="equal" dxfId="0">
      <formula>"Se pasó"</formula>
    </cfRule>
  </conditionalFormatting>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Comunix — comunix.es</dc:creator>
  <dc:title>Plantilla de presupuesto anual para una comunidad de propietarios</dc:title>
  <dc:description>Presupuesto anual de una comunidad de propietarios a partir del gasto real del año anterior, con el fondo de reserva aparte, la cuota de cada unidad por coeficiente y la comparación con lo real al cerrar el año.</dc:description>
  <dcterms:created xsi:type="dcterms:W3CDTF">2026-10-10T20:25:53Z</dcterms:created>
  <dcterms:modified xsi:type="dcterms:W3CDTF">2026-10-10T20:25:54Z</dcterms:modified>
</cp:coreProperties>
</file>